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10" activeTab="4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externalReferences>
    <externalReference r:id="rId8"/>
  </externalReferences>
  <definedNames>
    <definedName name="_xlnm.Print_Area" localSheetId="2">'CBS'!$A$1:$E$50</definedName>
    <definedName name="_xlnm.Print_Area" localSheetId="4">'CCF'!$A$1:$F$57</definedName>
    <definedName name="_xlnm.Print_Area" localSheetId="3">'CCIE'!$A$4:$H$62</definedName>
    <definedName name="_xlnm.Print_Area" localSheetId="1">'CIS'!$A$1:$J$55</definedName>
    <definedName name="_xlnm.Print_Area" localSheetId="0">'kfi'!$A$1:$G$45</definedName>
  </definedNames>
  <calcPr fullCalcOnLoad="1"/>
</workbook>
</file>

<file path=xl/sharedStrings.xml><?xml version="1.0" encoding="utf-8"?>
<sst xmlns="http://schemas.openxmlformats.org/spreadsheetml/2006/main" count="264" uniqueCount="169">
  <si>
    <t>2007</t>
  </si>
  <si>
    <t>Profit/(Loss) for the period</t>
  </si>
  <si>
    <t>Proposed/Declared dividend per share (sen)</t>
  </si>
  <si>
    <t>Shareholders' Equity</t>
  </si>
  <si>
    <t>Year</t>
  </si>
  <si>
    <t>As At</t>
  </si>
  <si>
    <t>30th June</t>
  </si>
  <si>
    <t>Gross Profit / (Loss)</t>
  </si>
  <si>
    <t>Operating Expenses</t>
  </si>
  <si>
    <t>FCW HOLDINGS BERHAD</t>
  </si>
  <si>
    <t>Current</t>
  </si>
  <si>
    <t>RM'000</t>
  </si>
  <si>
    <t>Total</t>
  </si>
  <si>
    <t>Rights issue</t>
  </si>
  <si>
    <t>Capitalization for rights issue</t>
  </si>
  <si>
    <t>CASH FLOW FROM OPERATING ACTIVITIES</t>
  </si>
  <si>
    <t>1st  qtr</t>
  </si>
  <si>
    <t>2nd qtr</t>
  </si>
  <si>
    <t>Profit / (Loss) For The Period</t>
  </si>
  <si>
    <t>Profit / (Loss) Before Tax</t>
  </si>
  <si>
    <t>Net  assets per share attributable to ordinary equity holders of the parent (RM)</t>
  </si>
  <si>
    <t>Net Profit / (Loss) For The Period</t>
  </si>
  <si>
    <t>Attributable to Shareholders of the Company</t>
  </si>
  <si>
    <t xml:space="preserve">Quarter </t>
  </si>
  <si>
    <t xml:space="preserve">As At </t>
  </si>
  <si>
    <t>At 1st July 2005</t>
  </si>
  <si>
    <t>Disposal of subsidiary</t>
  </si>
  <si>
    <t>RM' 000</t>
  </si>
  <si>
    <t>Adjustments for:</t>
  </si>
  <si>
    <t>Non-cash items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</si>
  <si>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</si>
  <si>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</si>
  <si>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</si>
  <si>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</si>
  <si>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</si>
  <si>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</si>
  <si>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Purchase of property, plant and equipment</t>
  </si>
  <si>
    <t>CASH FLOW FROM FINANCING ACTIVITIES</t>
  </si>
  <si>
    <t>CONDENSED CONSOLIDATED CASH FLOW STATEMENT</t>
  </si>
  <si>
    <t>CASH AND CASH EQUIVALENTS AT END OF PERIOD</t>
  </si>
  <si>
    <t>CASH AND CASH EQUIVALENTS AT BEGINNING OF PERIOD</t>
  </si>
  <si>
    <t>CONDENSED CONSOLIDATED INCOME STATEMENTS</t>
  </si>
  <si>
    <t>Quarter</t>
  </si>
  <si>
    <t>Ended</t>
  </si>
  <si>
    <t>To Date</t>
  </si>
  <si>
    <t>Comparative</t>
  </si>
  <si>
    <t>Revenue</t>
  </si>
  <si>
    <t>Other Operating Income</t>
  </si>
  <si>
    <t>Share Of Results In Associates</t>
  </si>
  <si>
    <t>Minority Interest</t>
  </si>
  <si>
    <t>N/A</t>
  </si>
  <si>
    <t>Property, Plant and Equipment</t>
  </si>
  <si>
    <t>Investments In Associates</t>
  </si>
  <si>
    <t>Deferred Expenditure</t>
  </si>
  <si>
    <t>Current Assets</t>
  </si>
  <si>
    <t>Receivables</t>
  </si>
  <si>
    <t>Current Liabilities</t>
  </si>
  <si>
    <t>Payables</t>
  </si>
  <si>
    <t>Short-term borrowings and bank overdraft</t>
  </si>
  <si>
    <t>Share Capital</t>
  </si>
  <si>
    <t>Reserves</t>
  </si>
  <si>
    <t xml:space="preserve">Profit/(loss) attributable to the ordinary equity holders of the parent </t>
  </si>
  <si>
    <t>Gain on Disposal of Property, Plant &amp; Equipment</t>
  </si>
  <si>
    <t>(Unaudited)</t>
  </si>
  <si>
    <t>(Audited)</t>
  </si>
  <si>
    <t>CONDENSED CONSOLIDATED STATEMENT OF CHANGES IN EQUITY</t>
  </si>
  <si>
    <t xml:space="preserve">Share </t>
  </si>
  <si>
    <t>Capital</t>
  </si>
  <si>
    <t>Share</t>
  </si>
  <si>
    <t>Premium</t>
  </si>
  <si>
    <t>Reserve</t>
  </si>
  <si>
    <t xml:space="preserve">Accumulated </t>
  </si>
  <si>
    <t>(The Condensed Consolidated Balance Sheets should be read in conjunction</t>
  </si>
  <si>
    <t>2006</t>
  </si>
  <si>
    <t>(The Condensed Consolidated Cash Flow Statement should be read in conjunction</t>
  </si>
  <si>
    <t>(The Condensed Consolidated Income Statement should be read in conjunction</t>
  </si>
  <si>
    <t>(Company No. : 3116 K)</t>
  </si>
  <si>
    <t>Share of results in associated companies</t>
  </si>
  <si>
    <t>(Company No. : 3116 K )</t>
  </si>
  <si>
    <t>INDIVIDUAL QUARTER</t>
  </si>
  <si>
    <t>Current Year Quarter</t>
  </si>
  <si>
    <t>Preceding Year Corresponding Quarter</t>
  </si>
  <si>
    <t>Current Year To Date</t>
  </si>
  <si>
    <t>Preceding Year Corresponding Period</t>
  </si>
  <si>
    <t>Profit/(Loss) before tax</t>
  </si>
  <si>
    <t>Basic earnings/(loss) per share (sen)</t>
  </si>
  <si>
    <t>As At End Of Current Quarter</t>
  </si>
  <si>
    <t>As At Preceding Financial Year End</t>
  </si>
  <si>
    <t>Short-term borrowings</t>
  </si>
  <si>
    <t>ended</t>
  </si>
  <si>
    <t>Gross interest expense</t>
  </si>
  <si>
    <t>ADDITIONAL INFORMATION</t>
  </si>
  <si>
    <t>Profit/(Loss) from operations</t>
  </si>
  <si>
    <t>CUMULATIVE QUARTER</t>
  </si>
  <si>
    <t>Cumulative</t>
  </si>
  <si>
    <t>investment in associate</t>
  </si>
  <si>
    <t>investment in subsidiary</t>
  </si>
  <si>
    <t>Net cash outflow from disposal of subsidiary</t>
  </si>
  <si>
    <t>property, plant and equipment</t>
  </si>
  <si>
    <t>Proceeds from disposal of :</t>
  </si>
  <si>
    <t>FY 2006/07</t>
  </si>
  <si>
    <t xml:space="preserve">  with the Annual Financial Report for the year ended 30 June 2006)</t>
  </si>
  <si>
    <t>At 1 July 2006</t>
  </si>
  <si>
    <t>Dividend paid to minorities</t>
  </si>
  <si>
    <t>Cash used in operations</t>
  </si>
  <si>
    <t>Rights issue expenses</t>
  </si>
  <si>
    <t>Cost of Sales</t>
  </si>
  <si>
    <t xml:space="preserve">Inventories </t>
  </si>
  <si>
    <t>(The Condensed Consolidated Statement Of Changes In Equity should be read in conjunction</t>
  </si>
  <si>
    <t>12 Months</t>
  </si>
  <si>
    <t>(Restated)</t>
  </si>
  <si>
    <t>30/06/2007</t>
  </si>
  <si>
    <t>30/06/2006</t>
  </si>
  <si>
    <t>30th June 2007</t>
  </si>
  <si>
    <t>30th June 2006</t>
  </si>
  <si>
    <t>At 30th June 2006</t>
  </si>
  <si>
    <t>At 30th June 2007</t>
  </si>
  <si>
    <t>Interest</t>
  </si>
  <si>
    <t>Period ended</t>
  </si>
  <si>
    <t>Proceeds from rights issue</t>
  </si>
  <si>
    <t xml:space="preserve">Net Asset per Share attributable to ordinary equity holders </t>
  </si>
  <si>
    <t>of the parent - RM</t>
  </si>
  <si>
    <t xml:space="preserve">Transfer pursuant to impairment </t>
  </si>
  <si>
    <t>losses in an associate of a subsidiary</t>
  </si>
  <si>
    <t>Minority</t>
  </si>
  <si>
    <t>Equity</t>
  </si>
  <si>
    <t>NET CHANGES IN CASH AND CASH EQUIVALENTS</t>
  </si>
  <si>
    <t>CASH AND CASH EQUIVALENTS COMPRISE</t>
  </si>
  <si>
    <t>Bank Overdraft</t>
  </si>
  <si>
    <t xml:space="preserve">EPS (sen)  </t>
  </si>
  <si>
    <t>- Basic</t>
  </si>
  <si>
    <t xml:space="preserve">                   </t>
  </si>
  <si>
    <t>- Diluted</t>
  </si>
  <si>
    <t>12 months</t>
  </si>
  <si>
    <t>Reversal of surplus revaluation by an associate</t>
  </si>
  <si>
    <t>Gross interest income</t>
  </si>
  <si>
    <t>30 June</t>
  </si>
  <si>
    <t>Cash and bank balances</t>
  </si>
  <si>
    <t>Taxation</t>
  </si>
  <si>
    <t xml:space="preserve"> </t>
  </si>
  <si>
    <t>Q1'07</t>
  </si>
  <si>
    <t>Q2'07</t>
  </si>
  <si>
    <t>Q3'07</t>
  </si>
  <si>
    <t>Q3 Vs Q1</t>
  </si>
  <si>
    <t>Q3 Vs Q2</t>
  </si>
  <si>
    <t>3rd qtr</t>
  </si>
  <si>
    <t>FY 2005/06</t>
  </si>
  <si>
    <t>Summary of Key Financial Information for the period ended 30 JUNE 2007</t>
  </si>
  <si>
    <t>FOR THE QUARTER ENDED 30 JUNE 2007</t>
  </si>
  <si>
    <t>30-June</t>
  </si>
  <si>
    <t>Attributable to :</t>
  </si>
  <si>
    <t>Equity holders of the Company</t>
  </si>
  <si>
    <t>Net Current Assets</t>
  </si>
  <si>
    <t xml:space="preserve">Deposits with licensed banks </t>
  </si>
  <si>
    <t>FOR THE PERIOD ENDED 30 JUNE 2007</t>
  </si>
  <si>
    <t>Losses</t>
  </si>
  <si>
    <t>Net loss for the period, representing total recognised income and expenses for the period</t>
  </si>
  <si>
    <t>Net profit for the period, representing total recognised income and expenses for the period</t>
  </si>
  <si>
    <t>30 June 2007</t>
  </si>
  <si>
    <t>30 June 2006</t>
  </si>
  <si>
    <t>Profit / (Loss) before tax</t>
  </si>
  <si>
    <t xml:space="preserve">Tax refunded </t>
  </si>
  <si>
    <t>Net cash flow generated from / (used in) investing activities</t>
  </si>
  <si>
    <t>Operating loss before working capital changes</t>
  </si>
  <si>
    <t>Net cash flow (used in) / generated from operating activities</t>
  </si>
  <si>
    <t>CONDENSED BALANCE SHEET AS AT 30 JUNE 2007</t>
  </si>
  <si>
    <t>Investment Property</t>
  </si>
  <si>
    <t>Other Investments</t>
  </si>
  <si>
    <t>Deposits with licensed banks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</si>
</sst>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  <numFmt numFmtId="174" formatCode="#,##0.0000_);\(#,##0.0000\)"/>
    <numFmt numFmtId="175" formatCode="#,##0.00000_);\(#,##0.00000\)"/>
    <numFmt numFmtId="176" formatCode="_(* #,##0.0000_);_(* \(#,##0.0000\);_(* &quot;-&quot;_);_(@_)"/>
    <numFmt numFmtId="177" formatCode="[$-409]d\-mmm\-yy;@"/>
    <numFmt numFmtId="178" formatCode="[$-409]h:mm:ss\ AM/PM"/>
    <numFmt numFmtId="179" formatCode="[$-409]h:mm\ AM/PM;@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0.0"/>
    <numFmt numFmtId="187" formatCode="0.0000"/>
    <numFmt numFmtId="188" formatCode="0.000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[$-409]d\-mmm;@"/>
    <numFmt numFmtId="196" formatCode="mmm\-yyyy"/>
    <numFmt numFmtId="197" formatCode="0.000%"/>
    <numFmt numFmtId="198" formatCode="0.0000%"/>
  </numFmts>
  <fonts count="16">
    <font>
      <sz val="10"/>
      <name val="Arial Narrow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 horizontal="center"/>
    </xf>
    <xf numFmtId="37" fontId="7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7" fontId="0" fillId="0" borderId="4" xfId="0" applyNumberFormat="1" applyFont="1" applyBorder="1" applyAlignment="1">
      <alignment/>
    </xf>
    <xf numFmtId="37" fontId="4" fillId="0" borderId="4" xfId="0" applyNumberFormat="1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 horizontal="center" wrapText="1"/>
    </xf>
    <xf numFmtId="37" fontId="4" fillId="0" borderId="4" xfId="0" applyNumberFormat="1" applyFont="1" applyFill="1" applyBorder="1" applyAlignment="1" quotePrefix="1">
      <alignment horizontal="center"/>
    </xf>
    <xf numFmtId="37" fontId="0" fillId="0" borderId="4" xfId="15" applyNumberFormat="1" applyFont="1" applyBorder="1" applyAlignment="1">
      <alignment/>
    </xf>
    <xf numFmtId="37" fontId="4" fillId="0" borderId="4" xfId="15" applyNumberFormat="1" applyFont="1" applyBorder="1" applyAlignment="1">
      <alignment horizontal="center" wrapText="1"/>
    </xf>
    <xf numFmtId="37" fontId="4" fillId="0" borderId="0" xfId="15" applyNumberFormat="1" applyFont="1" applyAlignment="1">
      <alignment horizontal="center"/>
    </xf>
    <xf numFmtId="37" fontId="4" fillId="0" borderId="4" xfId="0" applyNumberFormat="1" applyFont="1" applyBorder="1" applyAlignment="1" quotePrefix="1">
      <alignment horizontal="center"/>
    </xf>
    <xf numFmtId="39" fontId="0" fillId="0" borderId="4" xfId="0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16" fontId="0" fillId="0" borderId="0" xfId="0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7" fillId="0" borderId="3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7" fillId="0" borderId="0" xfId="15" applyNumberFormat="1" applyFont="1" applyFill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center"/>
    </xf>
    <xf numFmtId="39" fontId="0" fillId="0" borderId="4" xfId="15" applyNumberFormat="1" applyFont="1" applyFill="1" applyBorder="1" applyAlignment="1">
      <alignment/>
    </xf>
    <xf numFmtId="43" fontId="0" fillId="0" borderId="0" xfId="15" applyFont="1" applyAlignment="1">
      <alignment horizontal="center"/>
    </xf>
    <xf numFmtId="39" fontId="0" fillId="0" borderId="0" xfId="0" applyNumberFormat="1" applyFont="1" applyAlignment="1" quotePrefix="1">
      <alignment/>
    </xf>
    <xf numFmtId="43" fontId="0" fillId="0" borderId="0" xfId="15" applyFont="1" applyFill="1" applyAlignment="1">
      <alignment horizontal="right"/>
    </xf>
    <xf numFmtId="37" fontId="9" fillId="0" borderId="0" xfId="0" applyNumberFormat="1" applyFont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4" xfId="15" applyNumberFormat="1" applyFont="1" applyFill="1" applyBorder="1" applyAlignment="1">
      <alignment/>
    </xf>
    <xf numFmtId="37" fontId="0" fillId="0" borderId="5" xfId="15" applyNumberFormat="1" applyFont="1" applyFill="1" applyBorder="1" applyAlignment="1">
      <alignment/>
    </xf>
    <xf numFmtId="37" fontId="0" fillId="0" borderId="2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7" fillId="2" borderId="12" xfId="15" applyNumberFormat="1" applyFont="1" applyFill="1" applyBorder="1" applyAlignment="1">
      <alignment/>
    </xf>
    <xf numFmtId="37" fontId="0" fillId="0" borderId="4" xfId="0" applyNumberFormat="1" applyFont="1" applyBorder="1" applyAlignment="1">
      <alignment wrapText="1"/>
    </xf>
    <xf numFmtId="37" fontId="0" fillId="0" borderId="4" xfId="0" applyNumberFormat="1" applyFont="1" applyBorder="1" applyAlignment="1">
      <alignment vertical="top"/>
    </xf>
    <xf numFmtId="37" fontId="13" fillId="0" borderId="4" xfId="0" applyNumberFormat="1" applyFont="1" applyBorder="1" applyAlignment="1">
      <alignment/>
    </xf>
    <xf numFmtId="37" fontId="13" fillId="0" borderId="4" xfId="1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13" xfId="0" applyNumberFormat="1" applyFont="1" applyBorder="1" applyAlignment="1">
      <alignment/>
    </xf>
    <xf numFmtId="37" fontId="8" fillId="0" borderId="2" xfId="0" applyNumberFormat="1" applyFont="1" applyBorder="1" applyAlignment="1">
      <alignment/>
    </xf>
    <xf numFmtId="37" fontId="8" fillId="0" borderId="2" xfId="0" applyNumberFormat="1" applyFont="1" applyBorder="1" applyAlignment="1">
      <alignment horizontal="center"/>
    </xf>
    <xf numFmtId="37" fontId="11" fillId="0" borderId="0" xfId="15" applyNumberFormat="1" applyFont="1" applyAlignment="1">
      <alignment/>
    </xf>
    <xf numFmtId="37" fontId="11" fillId="0" borderId="0" xfId="0" applyNumberFormat="1" applyFont="1" applyAlignment="1">
      <alignment/>
    </xf>
    <xf numFmtId="37" fontId="0" fillId="3" borderId="3" xfId="0" applyNumberFormat="1" applyFont="1" applyFill="1" applyBorder="1" applyAlignment="1">
      <alignment/>
    </xf>
    <xf numFmtId="43" fontId="0" fillId="0" borderId="0" xfId="15" applyFont="1" applyFill="1" applyAlignment="1">
      <alignment horizontal="right"/>
    </xf>
    <xf numFmtId="37" fontId="0" fillId="0" borderId="0" xfId="15" applyNumberFormat="1" applyFont="1" applyAlignment="1" quotePrefix="1">
      <alignment horizontal="center"/>
    </xf>
    <xf numFmtId="39" fontId="0" fillId="0" borderId="0" xfId="15" applyNumberFormat="1" applyFont="1" applyFill="1" applyAlignment="1">
      <alignment/>
    </xf>
    <xf numFmtId="37" fontId="0" fillId="0" borderId="14" xfId="0" applyNumberFormat="1" applyFont="1" applyBorder="1" applyAlignment="1">
      <alignment/>
    </xf>
    <xf numFmtId="37" fontId="0" fillId="0" borderId="3" xfId="0" applyNumberFormat="1" applyFont="1" applyBorder="1" applyAlignment="1" quotePrefix="1">
      <alignment/>
    </xf>
    <xf numFmtId="37" fontId="0" fillId="0" borderId="0" xfId="0" applyNumberFormat="1" applyFont="1" applyBorder="1" applyAlignment="1">
      <alignment/>
    </xf>
    <xf numFmtId="39" fontId="0" fillId="0" borderId="0" xfId="15" applyNumberFormat="1" applyFont="1" applyFill="1" applyAlignment="1">
      <alignment/>
    </xf>
    <xf numFmtId="37" fontId="0" fillId="3" borderId="6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37" fontId="0" fillId="3" borderId="0" xfId="0" applyNumberFormat="1" applyFont="1" applyFill="1" applyBorder="1" applyAlignment="1">
      <alignment horizontal="center"/>
    </xf>
    <xf numFmtId="37" fontId="0" fillId="3" borderId="0" xfId="0" applyNumberFormat="1" applyFont="1" applyFill="1" applyBorder="1" applyAlignment="1">
      <alignment/>
    </xf>
    <xf numFmtId="37" fontId="0" fillId="3" borderId="12" xfId="0" applyNumberFormat="1" applyFont="1" applyFill="1" applyBorder="1" applyAlignment="1">
      <alignment/>
    </xf>
    <xf numFmtId="16" fontId="0" fillId="3" borderId="0" xfId="0" applyNumberFormat="1" applyFont="1" applyFill="1" applyBorder="1" applyAlignment="1">
      <alignment horizontal="center"/>
    </xf>
    <xf numFmtId="16" fontId="0" fillId="3" borderId="6" xfId="0" applyNumberFormat="1" applyFont="1" applyFill="1" applyBorder="1" applyAlignment="1">
      <alignment horizontal="center"/>
    </xf>
    <xf numFmtId="195" fontId="0" fillId="3" borderId="0" xfId="0" applyNumberFormat="1" applyFont="1" applyFill="1" applyBorder="1" applyAlignment="1">
      <alignment horizontal="center"/>
    </xf>
    <xf numFmtId="37" fontId="0" fillId="3" borderId="6" xfId="0" applyNumberFormat="1" applyFont="1" applyFill="1" applyBorder="1" applyAlignment="1" quotePrefix="1">
      <alignment horizontal="center"/>
    </xf>
    <xf numFmtId="43" fontId="0" fillId="3" borderId="6" xfId="15" applyFont="1" applyFill="1" applyBorder="1" applyAlignment="1">
      <alignment horizontal="center"/>
    </xf>
    <xf numFmtId="43" fontId="0" fillId="3" borderId="0" xfId="15" applyFont="1" applyFill="1" applyBorder="1" applyAlignment="1">
      <alignment horizontal="center"/>
    </xf>
    <xf numFmtId="37" fontId="0" fillId="3" borderId="6" xfId="0" applyNumberFormat="1" applyFont="1" applyFill="1" applyBorder="1" applyAlignment="1">
      <alignment/>
    </xf>
    <xf numFmtId="37" fontId="0" fillId="3" borderId="6" xfId="15" applyNumberFormat="1" applyFont="1" applyFill="1" applyBorder="1" applyAlignment="1">
      <alignment/>
    </xf>
    <xf numFmtId="165" fontId="0" fillId="3" borderId="0" xfId="15" applyNumberFormat="1" applyFont="1" applyFill="1" applyBorder="1" applyAlignment="1">
      <alignment/>
    </xf>
    <xf numFmtId="37" fontId="0" fillId="3" borderId="0" xfId="15" applyNumberFormat="1" applyFont="1" applyFill="1" applyBorder="1" applyAlignment="1">
      <alignment/>
    </xf>
    <xf numFmtId="37" fontId="0" fillId="3" borderId="0" xfId="0" applyNumberFormat="1" applyFont="1" applyFill="1" applyBorder="1" applyAlignment="1">
      <alignment/>
    </xf>
    <xf numFmtId="37" fontId="0" fillId="3" borderId="12" xfId="0" applyNumberFormat="1" applyFont="1" applyFill="1" applyBorder="1" applyAlignment="1">
      <alignment/>
    </xf>
    <xf numFmtId="37" fontId="0" fillId="3" borderId="15" xfId="15" applyNumberFormat="1" applyFont="1" applyFill="1" applyBorder="1" applyAlignment="1">
      <alignment/>
    </xf>
    <xf numFmtId="165" fontId="0" fillId="3" borderId="3" xfId="15" applyNumberFormat="1" applyFont="1" applyFill="1" applyBorder="1" applyAlignment="1">
      <alignment/>
    </xf>
    <xf numFmtId="37" fontId="0" fillId="3" borderId="3" xfId="15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0" fillId="3" borderId="6" xfId="15" applyNumberFormat="1" applyFont="1" applyFill="1" applyBorder="1" applyAlignment="1">
      <alignment/>
    </xf>
    <xf numFmtId="37" fontId="0" fillId="3" borderId="0" xfId="15" applyNumberFormat="1" applyFont="1" applyFill="1" applyBorder="1" applyAlignment="1">
      <alignment/>
    </xf>
    <xf numFmtId="9" fontId="0" fillId="3" borderId="6" xfId="23" applyFont="1" applyFill="1" applyBorder="1" applyAlignment="1">
      <alignment/>
    </xf>
    <xf numFmtId="9" fontId="0" fillId="3" borderId="0" xfId="23" applyFont="1" applyFill="1" applyBorder="1" applyAlignment="1">
      <alignment/>
    </xf>
    <xf numFmtId="9" fontId="0" fillId="3" borderId="0" xfId="23" applyFont="1" applyFill="1" applyBorder="1" applyAlignment="1">
      <alignment/>
    </xf>
    <xf numFmtId="37" fontId="0" fillId="3" borderId="6" xfId="0" applyNumberFormat="1" applyFont="1" applyFill="1" applyBorder="1" applyAlignment="1">
      <alignment/>
    </xf>
    <xf numFmtId="37" fontId="0" fillId="3" borderId="15" xfId="0" applyNumberFormat="1" applyFont="1" applyFill="1" applyBorder="1" applyAlignment="1">
      <alignment/>
    </xf>
    <xf numFmtId="165" fontId="0" fillId="3" borderId="17" xfId="15" applyNumberFormat="1" applyFont="1" applyFill="1" applyBorder="1" applyAlignment="1">
      <alignment/>
    </xf>
    <xf numFmtId="37" fontId="0" fillId="3" borderId="18" xfId="15" applyNumberFormat="1" applyFont="1" applyFill="1" applyBorder="1" applyAlignment="1">
      <alignment/>
    </xf>
    <xf numFmtId="37" fontId="0" fillId="3" borderId="5" xfId="15" applyNumberFormat="1" applyFont="1" applyFill="1" applyBorder="1" applyAlignment="1">
      <alignment/>
    </xf>
    <xf numFmtId="39" fontId="0" fillId="3" borderId="6" xfId="15" applyNumberFormat="1" applyFont="1" applyFill="1" applyBorder="1" applyAlignment="1">
      <alignment/>
    </xf>
    <xf numFmtId="39" fontId="0" fillId="3" borderId="0" xfId="15" applyNumberFormat="1" applyFont="1" applyFill="1" applyBorder="1" applyAlignment="1">
      <alignment/>
    </xf>
    <xf numFmtId="39" fontId="0" fillId="3" borderId="0" xfId="0" applyNumberFormat="1" applyFont="1" applyFill="1" applyBorder="1" applyAlignment="1">
      <alignment/>
    </xf>
    <xf numFmtId="39" fontId="0" fillId="3" borderId="6" xfId="15" applyNumberFormat="1" applyFont="1" applyFill="1" applyBorder="1" applyAlignment="1">
      <alignment/>
    </xf>
    <xf numFmtId="39" fontId="0" fillId="3" borderId="0" xfId="15" applyNumberFormat="1" applyFont="1" applyFill="1" applyBorder="1" applyAlignment="1">
      <alignment/>
    </xf>
    <xf numFmtId="39" fontId="0" fillId="3" borderId="12" xfId="0" applyNumberFormat="1" applyFont="1" applyFill="1" applyBorder="1" applyAlignment="1">
      <alignment/>
    </xf>
    <xf numFmtId="43" fontId="0" fillId="3" borderId="6" xfId="15" applyFont="1" applyFill="1" applyBorder="1" applyAlignment="1">
      <alignment horizontal="right"/>
    </xf>
    <xf numFmtId="165" fontId="0" fillId="3" borderId="0" xfId="15" applyNumberFormat="1" applyFont="1" applyFill="1" applyBorder="1" applyAlignment="1">
      <alignment horizontal="right"/>
    </xf>
    <xf numFmtId="43" fontId="0" fillId="3" borderId="0" xfId="15" applyFont="1" applyFill="1" applyBorder="1" applyAlignment="1">
      <alignment horizontal="right"/>
    </xf>
    <xf numFmtId="37" fontId="0" fillId="3" borderId="10" xfId="15" applyNumberFormat="1" applyFont="1" applyFill="1" applyBorder="1" applyAlignment="1">
      <alignment/>
    </xf>
    <xf numFmtId="37" fontId="0" fillId="3" borderId="19" xfId="0" applyNumberFormat="1" applyFont="1" applyFill="1" applyBorder="1" applyAlignment="1">
      <alignment/>
    </xf>
    <xf numFmtId="37" fontId="0" fillId="3" borderId="19" xfId="15" applyNumberFormat="1" applyFont="1" applyFill="1" applyBorder="1" applyAlignment="1">
      <alignment/>
    </xf>
    <xf numFmtId="37" fontId="0" fillId="3" borderId="11" xfId="0" applyNumberFormat="1" applyFont="1" applyFill="1" applyBorder="1" applyAlignment="1">
      <alignment/>
    </xf>
    <xf numFmtId="43" fontId="0" fillId="3" borderId="12" xfId="15" applyFont="1" applyFill="1" applyBorder="1" applyAlignment="1">
      <alignment horizontal="center"/>
    </xf>
    <xf numFmtId="37" fontId="0" fillId="3" borderId="12" xfId="15" applyNumberFormat="1" applyFont="1" applyFill="1" applyBorder="1" applyAlignment="1">
      <alignment/>
    </xf>
    <xf numFmtId="9" fontId="0" fillId="3" borderId="12" xfId="23" applyFont="1" applyFill="1" applyBorder="1" applyAlignment="1">
      <alignment/>
    </xf>
    <xf numFmtId="37" fontId="0" fillId="3" borderId="20" xfId="15" applyNumberFormat="1" applyFont="1" applyFill="1" applyBorder="1" applyAlignment="1">
      <alignment/>
    </xf>
    <xf numFmtId="37" fontId="0" fillId="3" borderId="8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7" fontId="0" fillId="3" borderId="21" xfId="0" applyNumberFormat="1" applyFont="1" applyFill="1" applyBorder="1" applyAlignment="1">
      <alignment horizontal="center"/>
    </xf>
    <xf numFmtId="37" fontId="0" fillId="3" borderId="9" xfId="0" applyNumberFormat="1" applyFont="1" applyFill="1" applyBorder="1" applyAlignment="1">
      <alignment horizontal="center"/>
    </xf>
    <xf numFmtId="9" fontId="8" fillId="0" borderId="0" xfId="23" applyFont="1" applyAlignment="1">
      <alignment/>
    </xf>
    <xf numFmtId="37" fontId="0" fillId="0" borderId="22" xfId="0" applyNumberFormat="1" applyFont="1" applyBorder="1" applyAlignment="1">
      <alignment/>
    </xf>
    <xf numFmtId="37" fontId="0" fillId="3" borderId="5" xfId="15" applyNumberFormat="1" applyFont="1" applyFill="1" applyBorder="1" applyAlignment="1">
      <alignment/>
    </xf>
    <xf numFmtId="39" fontId="0" fillId="3" borderId="0" xfId="15" applyNumberFormat="1" applyFont="1" applyFill="1" applyBorder="1" applyAlignment="1">
      <alignment/>
    </xf>
    <xf numFmtId="37" fontId="0" fillId="3" borderId="3" xfId="15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15" applyNumberFormat="1" applyFont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3" xfId="15" applyNumberFormat="1" applyFont="1" applyBorder="1" applyAlignment="1">
      <alignment/>
    </xf>
    <xf numFmtId="9" fontId="14" fillId="0" borderId="0" xfId="23" applyFont="1" applyAlignment="1">
      <alignment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2" xfId="15" applyNumberFormat="1" applyFont="1" applyBorder="1" applyAlignment="1">
      <alignment/>
    </xf>
    <xf numFmtId="37" fontId="11" fillId="0" borderId="5" xfId="15" applyNumberFormat="1" applyFont="1" applyBorder="1" applyAlignment="1">
      <alignment/>
    </xf>
    <xf numFmtId="37" fontId="11" fillId="0" borderId="5" xfId="15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39" fontId="11" fillId="0" borderId="4" xfId="15" applyNumberFormat="1" applyFont="1" applyBorder="1" applyAlignment="1">
      <alignment/>
    </xf>
    <xf numFmtId="195" fontId="0" fillId="0" borderId="0" xfId="0" applyNumberFormat="1" applyFont="1" applyAlignment="1" quotePrefix="1">
      <alignment horizontal="center"/>
    </xf>
    <xf numFmtId="37" fontId="0" fillId="0" borderId="5" xfId="0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 wrapText="1"/>
    </xf>
    <xf numFmtId="37" fontId="15" fillId="0" borderId="0" xfId="0" applyNumberFormat="1" applyFont="1" applyAlignment="1">
      <alignment/>
    </xf>
    <xf numFmtId="37" fontId="4" fillId="0" borderId="4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95250</xdr:rowOff>
    </xdr:from>
    <xdr:to>
      <xdr:col>8</xdr:col>
      <xdr:colOff>0</xdr:colOff>
      <xdr:row>14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617220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WLO\2006-2007\console\Consol-own%20ref\consolQ3-Mar'07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index"/>
      <sheetName val="kfi"/>
      <sheetName val="CIS"/>
      <sheetName val="CBS"/>
      <sheetName val="Sheet1"/>
      <sheetName val="CL"/>
      <sheetName val="dormant"/>
      <sheetName val="CCIE"/>
      <sheetName val="CCF"/>
      <sheetName val="FCWH pl"/>
      <sheetName val="FCWH bs"/>
      <sheetName val="FCWH adj"/>
      <sheetName val="GCF"/>
      <sheetName val="FCW H cf wrkg"/>
      <sheetName val="Fed Pwr"/>
      <sheetName val="gcf-wrk"/>
      <sheetName val="FCW I pl"/>
      <sheetName val="FCW I bs"/>
      <sheetName val="FCW I adj"/>
      <sheetName val="FCWI CF"/>
      <sheetName val="FCW I cf wrkg"/>
      <sheetName val="FCWI CF WRK"/>
      <sheetName val="asso"/>
      <sheetName val="FT pl"/>
      <sheetName val="FT bs"/>
      <sheetName val="UR Profit"/>
      <sheetName val="Disposal"/>
      <sheetName val="FT adj"/>
      <sheetName val="FT CF"/>
      <sheetName val="FT cf wrkg "/>
      <sheetName val="FT CF WRK"/>
      <sheetName val="asso 2"/>
      <sheetName val="FTRS pl"/>
      <sheetName val="FTRS bs"/>
      <sheetName val="FTRS adj"/>
      <sheetName val="FTRS CF"/>
      <sheetName val="FTRS cf wrkg"/>
      <sheetName val="FTRS CF Wrk"/>
      <sheetName val="DGS pl"/>
      <sheetName val="DGS bs"/>
      <sheetName val="DGS adj"/>
      <sheetName val="DGS cf"/>
      <sheetName val="DGS cf wrkg"/>
      <sheetName val="DGS CF Wrk"/>
      <sheetName val="inter-co1"/>
      <sheetName val="interco Charge"/>
      <sheetName val="Analysis for Board"/>
      <sheetName val="Wrkgs to Stats Rpt 05"/>
      <sheetName val="Wrkgs to Stats Rpt 05(1)"/>
      <sheetName val="investment"/>
      <sheetName val="RV reports"/>
      <sheetName val="No Shares"/>
      <sheetName val="associates"/>
      <sheetName val="recon"/>
      <sheetName val="Disposal of DSSB"/>
      <sheetName val="Contract"/>
      <sheetName val="Sheet2"/>
      <sheetName val="Sheet4"/>
    </sheetNames>
    <sheetDataSet>
      <sheetData sheetId="6">
        <row r="47">
          <cell r="A47" t="str">
            <v>  with the Annual Financial Report for the year ended 30 June 2006)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0">
      <selection activeCell="C20" sqref="C20"/>
    </sheetView>
  </sheetViews>
  <sheetFormatPr defaultColWidth="9.33203125" defaultRowHeight="12.75"/>
  <cols>
    <col min="1" max="1" width="3.33203125" style="9" customWidth="1"/>
    <col min="2" max="2" width="36.66015625" style="9" customWidth="1"/>
    <col min="3" max="3" width="13.33203125" style="9" customWidth="1"/>
    <col min="4" max="4" width="14.66015625" style="9" customWidth="1"/>
    <col min="5" max="5" width="13.16015625" style="9" customWidth="1"/>
    <col min="6" max="6" width="14.5" style="9" customWidth="1"/>
    <col min="7" max="7" width="3" style="9" customWidth="1"/>
    <col min="8" max="16384" width="9.33203125" style="9" customWidth="1"/>
  </cols>
  <sheetData>
    <row r="1" ht="12.75">
      <c r="A1" s="7" t="s">
        <v>9</v>
      </c>
    </row>
    <row r="2" s="11" customFormat="1" ht="13.5">
      <c r="A2" s="10" t="s">
        <v>78</v>
      </c>
    </row>
    <row r="3" ht="12.75">
      <c r="A3" s="7"/>
    </row>
    <row r="4" ht="12.75">
      <c r="A4" s="7" t="s">
        <v>147</v>
      </c>
    </row>
    <row r="6" spans="1:6" ht="12.75">
      <c r="A6" s="31"/>
      <c r="B6" s="31"/>
      <c r="C6" s="170" t="s">
        <v>79</v>
      </c>
      <c r="D6" s="170"/>
      <c r="E6" s="170" t="s">
        <v>93</v>
      </c>
      <c r="F6" s="170"/>
    </row>
    <row r="7" spans="1:6" s="13" customFormat="1" ht="38.25">
      <c r="A7" s="33"/>
      <c r="B7" s="33"/>
      <c r="C7" s="34" t="s">
        <v>80</v>
      </c>
      <c r="D7" s="34" t="s">
        <v>81</v>
      </c>
      <c r="E7" s="34" t="s">
        <v>82</v>
      </c>
      <c r="F7" s="34" t="s">
        <v>83</v>
      </c>
    </row>
    <row r="8" spans="1:6" ht="12.75">
      <c r="A8" s="31"/>
      <c r="B8" s="31"/>
      <c r="C8" s="35" t="s">
        <v>111</v>
      </c>
      <c r="D8" s="35" t="s">
        <v>112</v>
      </c>
      <c r="E8" s="35" t="str">
        <f>+C8</f>
        <v>30/06/2007</v>
      </c>
      <c r="F8" s="35" t="str">
        <f>+D8</f>
        <v>30/06/2006</v>
      </c>
    </row>
    <row r="9" spans="1:6" ht="12.75">
      <c r="A9" s="31"/>
      <c r="B9" s="31"/>
      <c r="C9" s="32" t="s">
        <v>11</v>
      </c>
      <c r="D9" s="32" t="s">
        <v>11</v>
      </c>
      <c r="E9" s="32" t="s">
        <v>11</v>
      </c>
      <c r="F9" s="32" t="s">
        <v>11</v>
      </c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31">
        <v>1</v>
      </c>
      <c r="B11" s="31" t="s">
        <v>46</v>
      </c>
      <c r="C11" s="36">
        <f>+CIS!C16</f>
        <v>2053</v>
      </c>
      <c r="D11" s="36">
        <f>+CIS!E16</f>
        <v>2577</v>
      </c>
      <c r="E11" s="31">
        <f>+CIS!G16</f>
        <v>7533</v>
      </c>
      <c r="F11" s="31">
        <f>+CIS!I16</f>
        <v>12975</v>
      </c>
    </row>
    <row r="12" spans="1:6" ht="12.75">
      <c r="A12" s="31"/>
      <c r="B12" s="31"/>
      <c r="C12" s="31"/>
      <c r="D12" s="31"/>
      <c r="E12" s="31"/>
      <c r="F12" s="31"/>
    </row>
    <row r="13" spans="1:6" ht="12.75">
      <c r="A13" s="31">
        <v>2</v>
      </c>
      <c r="B13" s="31" t="s">
        <v>84</v>
      </c>
      <c r="C13" s="36">
        <f>+CIS!C31</f>
        <v>636</v>
      </c>
      <c r="D13" s="36">
        <f>+CIS!E31</f>
        <v>-2804</v>
      </c>
      <c r="E13" s="31">
        <f>+CIS!G31</f>
        <v>3891</v>
      </c>
      <c r="F13" s="31">
        <f>+CIS!I31</f>
        <v>-3563</v>
      </c>
    </row>
    <row r="14" spans="1:6" ht="12.75">
      <c r="A14" s="31"/>
      <c r="B14" s="31"/>
      <c r="C14" s="31"/>
      <c r="D14" s="31"/>
      <c r="E14" s="31"/>
      <c r="F14" s="31"/>
    </row>
    <row r="15" spans="1:6" ht="12.75">
      <c r="A15" s="31">
        <v>3</v>
      </c>
      <c r="B15" s="31" t="s">
        <v>1</v>
      </c>
      <c r="C15" s="36">
        <f>+CIS!C35</f>
        <v>759</v>
      </c>
      <c r="D15" s="36">
        <f>+CIS!E35</f>
        <v>-2976</v>
      </c>
      <c r="E15" s="31">
        <f>+CIS!G35</f>
        <v>3947</v>
      </c>
      <c r="F15" s="31">
        <f>+CIS!I35</f>
        <v>-3720</v>
      </c>
    </row>
    <row r="16" spans="1:6" ht="12.75">
      <c r="A16" s="31"/>
      <c r="B16" s="31"/>
      <c r="C16" s="31"/>
      <c r="D16" s="31"/>
      <c r="E16" s="31"/>
      <c r="F16" s="31"/>
    </row>
    <row r="17" spans="1:6" ht="25.5">
      <c r="A17" s="77">
        <v>4</v>
      </c>
      <c r="B17" s="76" t="s">
        <v>61</v>
      </c>
      <c r="C17" s="31">
        <f>CIS!C40</f>
        <v>759</v>
      </c>
      <c r="D17" s="31">
        <f>CIS!E40</f>
        <v>-2971</v>
      </c>
      <c r="E17" s="31">
        <f>CIS!G40</f>
        <v>4019</v>
      </c>
      <c r="F17" s="31">
        <f>CIS!I40</f>
        <v>-3543</v>
      </c>
    </row>
    <row r="18" spans="1:6" ht="12.75">
      <c r="A18" s="31"/>
      <c r="B18" s="31"/>
      <c r="C18" s="31"/>
      <c r="D18" s="31"/>
      <c r="E18" s="31"/>
      <c r="F18" s="31"/>
    </row>
    <row r="19" spans="1:6" s="5" customFormat="1" ht="12.75">
      <c r="A19" s="31">
        <v>5</v>
      </c>
      <c r="B19" s="40" t="s">
        <v>85</v>
      </c>
      <c r="C19" s="41">
        <f>+CIS!C47</f>
        <v>0.2723749371994545</v>
      </c>
      <c r="D19" s="41">
        <f>+CIS!E47</f>
        <v>-1.0661738319098544</v>
      </c>
      <c r="E19" s="41">
        <f>+CIS!G47</f>
        <v>1.4422593841957942</v>
      </c>
      <c r="F19" s="41">
        <f>+CIS!I47</f>
        <v>-1.2714419005239361</v>
      </c>
    </row>
    <row r="20" spans="1:6" ht="12.75">
      <c r="A20" s="31"/>
      <c r="B20" s="31"/>
      <c r="C20" s="31"/>
      <c r="D20" s="31"/>
      <c r="E20" s="31"/>
      <c r="F20" s="31"/>
    </row>
    <row r="21" spans="1:6" s="5" customFormat="1" ht="12.75">
      <c r="A21" s="31">
        <v>6</v>
      </c>
      <c r="B21" s="40" t="s">
        <v>2</v>
      </c>
      <c r="C21" s="163">
        <v>0</v>
      </c>
      <c r="D21" s="163">
        <v>0</v>
      </c>
      <c r="E21" s="163">
        <v>0</v>
      </c>
      <c r="F21" s="163">
        <v>0</v>
      </c>
    </row>
    <row r="22" spans="3:6" ht="12.75">
      <c r="C22" s="3"/>
      <c r="D22" s="3"/>
      <c r="E22" s="3"/>
      <c r="F22" s="3"/>
    </row>
    <row r="23" spans="1:6" s="8" customFormat="1" ht="51">
      <c r="A23" s="32"/>
      <c r="B23" s="32"/>
      <c r="C23" s="37" t="s">
        <v>86</v>
      </c>
      <c r="D23" s="37" t="s">
        <v>87</v>
      </c>
      <c r="E23" s="38"/>
      <c r="F23" s="38"/>
    </row>
    <row r="24" spans="1:6" ht="12.75">
      <c r="A24" s="31"/>
      <c r="B24" s="31"/>
      <c r="C24" s="36"/>
      <c r="D24" s="36"/>
      <c r="E24" s="3"/>
      <c r="F24" s="3"/>
    </row>
    <row r="25" spans="1:4" ht="12.75">
      <c r="A25" s="31"/>
      <c r="B25" s="31"/>
      <c r="C25" s="31"/>
      <c r="D25" s="31"/>
    </row>
    <row r="26" spans="1:7" ht="25.5">
      <c r="A26" s="77">
        <v>7</v>
      </c>
      <c r="B26" s="76" t="s">
        <v>20</v>
      </c>
      <c r="C26" s="58">
        <f>+(CBS!C38)/(CBS!C36*2)</f>
        <v>0.0988408813607981</v>
      </c>
      <c r="D26" s="58">
        <f>+(CBS!E38)/(CBS!E36*2)</f>
        <v>0.08511806502547908</v>
      </c>
      <c r="E26" s="9" t="s">
        <v>139</v>
      </c>
      <c r="F26" s="9" t="s">
        <v>139</v>
      </c>
      <c r="G26" s="9" t="s">
        <v>139</v>
      </c>
    </row>
    <row r="29" spans="1:6" s="6" customFormat="1" ht="12.75">
      <c r="A29" s="9"/>
      <c r="B29" s="171"/>
      <c r="C29" s="171"/>
      <c r="D29" s="171"/>
      <c r="E29" s="171"/>
      <c r="F29" s="171"/>
    </row>
    <row r="32" ht="12.75">
      <c r="A32" s="7" t="s">
        <v>91</v>
      </c>
    </row>
    <row r="34" spans="1:6" ht="12.75">
      <c r="A34" s="31"/>
      <c r="B34" s="31"/>
      <c r="C34" s="170" t="s">
        <v>79</v>
      </c>
      <c r="D34" s="170"/>
      <c r="E34" s="170" t="s">
        <v>93</v>
      </c>
      <c r="F34" s="170"/>
    </row>
    <row r="35" spans="1:6" ht="38.25">
      <c r="A35" s="33"/>
      <c r="B35" s="33"/>
      <c r="C35" s="34" t="s">
        <v>80</v>
      </c>
      <c r="D35" s="34" t="s">
        <v>81</v>
      </c>
      <c r="E35" s="34" t="s">
        <v>82</v>
      </c>
      <c r="F35" s="34" t="s">
        <v>83</v>
      </c>
    </row>
    <row r="36" spans="1:6" ht="12.75">
      <c r="A36" s="31"/>
      <c r="B36" s="31"/>
      <c r="C36" s="39" t="str">
        <f>+C8</f>
        <v>30/06/2007</v>
      </c>
      <c r="D36" s="39" t="str">
        <f>+D8</f>
        <v>30/06/2006</v>
      </c>
      <c r="E36" s="39" t="str">
        <f>+E8</f>
        <v>30/06/2007</v>
      </c>
      <c r="F36" s="39" t="str">
        <f>+F8</f>
        <v>30/06/2006</v>
      </c>
    </row>
    <row r="37" spans="1:6" ht="12.75">
      <c r="A37" s="31"/>
      <c r="B37" s="31"/>
      <c r="C37" s="32" t="s">
        <v>11</v>
      </c>
      <c r="D37" s="32" t="s">
        <v>11</v>
      </c>
      <c r="E37" s="32" t="s">
        <v>11</v>
      </c>
      <c r="F37" s="32" t="s">
        <v>11</v>
      </c>
    </row>
    <row r="38" spans="1:6" ht="12.75">
      <c r="A38" s="31"/>
      <c r="B38" s="31"/>
      <c r="C38" s="31"/>
      <c r="D38" s="31"/>
      <c r="E38" s="31"/>
      <c r="F38" s="31"/>
    </row>
    <row r="39" spans="1:6" ht="12.75">
      <c r="A39" s="78"/>
      <c r="B39" s="78" t="s">
        <v>92</v>
      </c>
      <c r="C39" s="79" t="e">
        <f>+CIS!#REF!</f>
        <v>#REF!</v>
      </c>
      <c r="D39" s="79" t="e">
        <f>+CIS!#REF!</f>
        <v>#REF!</v>
      </c>
      <c r="E39" s="79" t="e">
        <f>+CIS!#REF!</f>
        <v>#REF!</v>
      </c>
      <c r="F39" s="79" t="e">
        <f>+CIS!#REF!</f>
        <v>#REF!</v>
      </c>
    </row>
    <row r="40" spans="1:6" ht="12.75">
      <c r="A40" s="31"/>
      <c r="B40" s="31"/>
      <c r="C40" s="31"/>
      <c r="D40" s="31"/>
      <c r="E40" s="31"/>
      <c r="F40" s="31"/>
    </row>
    <row r="41" spans="1:6" ht="12.75">
      <c r="A41" s="31">
        <v>1</v>
      </c>
      <c r="B41" s="31" t="s">
        <v>135</v>
      </c>
      <c r="C41" s="64">
        <f>+E41-C53</f>
        <v>34</v>
      </c>
      <c r="D41" s="162">
        <v>66</v>
      </c>
      <c r="E41" s="31">
        <f>+CCF!D21</f>
        <v>220</v>
      </c>
      <c r="F41" s="31">
        <f>+CCF!F21</f>
        <v>252</v>
      </c>
    </row>
    <row r="42" spans="1:6" ht="12.75">
      <c r="A42" s="31"/>
      <c r="B42" s="31"/>
      <c r="C42" s="31"/>
      <c r="D42" s="31"/>
      <c r="E42" s="31"/>
      <c r="F42" s="31"/>
    </row>
    <row r="43" spans="1:6" ht="12.75">
      <c r="A43" s="31">
        <v>2</v>
      </c>
      <c r="B43" s="31" t="s">
        <v>90</v>
      </c>
      <c r="C43" s="64">
        <f>+E43-C55</f>
        <v>0</v>
      </c>
      <c r="D43" s="36">
        <v>-1</v>
      </c>
      <c r="E43" s="31">
        <f>CCF!D22</f>
        <v>0</v>
      </c>
      <c r="F43" s="31">
        <f>CCF!F22</f>
        <v>-1</v>
      </c>
    </row>
    <row r="44" spans="1:6" ht="12.75">
      <c r="A44" s="31"/>
      <c r="B44" s="31"/>
      <c r="C44" s="31"/>
      <c r="D44" s="31"/>
      <c r="E44" s="31"/>
      <c r="F44" s="31"/>
    </row>
    <row r="46" ht="12.75" hidden="1"/>
    <row r="47" ht="12.75" hidden="1"/>
    <row r="48" spans="2:3" ht="12.75" hidden="1">
      <c r="B48" s="70"/>
      <c r="C48" s="71"/>
    </row>
    <row r="49" spans="2:3" ht="12.75" hidden="1">
      <c r="B49" s="68" t="s">
        <v>16</v>
      </c>
      <c r="C49" s="74">
        <v>69</v>
      </c>
    </row>
    <row r="50" spans="2:3" ht="12.75" hidden="1">
      <c r="B50" s="68" t="s">
        <v>17</v>
      </c>
      <c r="C50" s="74">
        <v>78</v>
      </c>
    </row>
    <row r="51" spans="2:3" ht="12.75" hidden="1">
      <c r="B51" s="68" t="s">
        <v>145</v>
      </c>
      <c r="C51" s="75">
        <v>39</v>
      </c>
    </row>
    <row r="52" spans="2:3" ht="12.75" hidden="1">
      <c r="B52" s="68"/>
      <c r="C52" s="75"/>
    </row>
    <row r="53" spans="2:3" ht="13.5" hidden="1" thickBot="1">
      <c r="B53" s="68"/>
      <c r="C53" s="69">
        <f>SUM(C49:C52)</f>
        <v>186</v>
      </c>
    </row>
    <row r="54" spans="2:3" ht="13.5" hidden="1" thickBot="1">
      <c r="B54" s="72"/>
      <c r="C54" s="73"/>
    </row>
    <row r="55" ht="12.75" hidden="1"/>
    <row r="56" ht="12.75" hidden="1"/>
  </sheetData>
  <sheetProtection/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5"/>
  <sheetViews>
    <sheetView workbookViewId="0" topLeftCell="A13">
      <selection activeCell="I40" sqref="I40"/>
    </sheetView>
  </sheetViews>
  <sheetFormatPr defaultColWidth="9.33203125" defaultRowHeight="12.75"/>
  <cols>
    <col min="1" max="1" width="10.5" style="6" customWidth="1"/>
    <col min="2" max="2" width="30.5" style="6" customWidth="1"/>
    <col min="3" max="3" width="12.66015625" style="6" customWidth="1"/>
    <col min="4" max="4" width="1.66796875" style="6" customWidth="1"/>
    <col min="5" max="5" width="12.66015625" style="6" customWidth="1"/>
    <col min="6" max="6" width="1.66796875" style="6" customWidth="1"/>
    <col min="7" max="7" width="12.66015625" style="6" customWidth="1"/>
    <col min="8" max="8" width="1.0078125" style="6" customWidth="1"/>
    <col min="9" max="9" width="12.66015625" style="6" customWidth="1"/>
    <col min="10" max="10" width="3.83203125" style="6" customWidth="1"/>
    <col min="11" max="23" width="12.83203125" style="6" customWidth="1"/>
    <col min="24" max="24" width="0" style="6" hidden="1" customWidth="1"/>
    <col min="25" max="25" width="12.83203125" style="9" hidden="1" customWidth="1"/>
    <col min="26" max="26" width="12.83203125" style="2" hidden="1" customWidth="1"/>
    <col min="27" max="27" width="9.66015625" style="6" hidden="1" customWidth="1"/>
    <col min="28" max="28" width="1.171875" style="6" hidden="1" customWidth="1"/>
    <col min="29" max="29" width="0" style="6" hidden="1" customWidth="1"/>
    <col min="30" max="30" width="10.66015625" style="6" hidden="1" customWidth="1"/>
    <col min="31" max="16384" width="9.33203125" style="6" customWidth="1"/>
  </cols>
  <sheetData>
    <row r="1" spans="1:26" s="9" customFormat="1" ht="12.75">
      <c r="A1" s="7" t="s">
        <v>9</v>
      </c>
      <c r="Z1" s="1"/>
    </row>
    <row r="2" spans="1:26" s="11" customFormat="1" ht="13.5">
      <c r="A2" s="10" t="s">
        <v>76</v>
      </c>
      <c r="Y2" s="9"/>
      <c r="Z2" s="1"/>
    </row>
    <row r="3" spans="1:26" s="11" customFormat="1" ht="13.5">
      <c r="A3" s="10"/>
      <c r="Y3" s="9"/>
      <c r="Z3" s="1"/>
    </row>
    <row r="4" spans="1:26" s="9" customFormat="1" ht="12.75">
      <c r="A4" s="7" t="s">
        <v>41</v>
      </c>
      <c r="Z4" s="1"/>
    </row>
    <row r="5" spans="1:26" s="9" customFormat="1" ht="12.75">
      <c r="A5" s="12" t="s">
        <v>148</v>
      </c>
      <c r="Z5" s="1"/>
    </row>
    <row r="6" spans="1:26" s="9" customFormat="1" ht="13.5" thickBot="1">
      <c r="A6" s="7" t="s">
        <v>63</v>
      </c>
      <c r="Z6" s="1"/>
    </row>
    <row r="7" spans="5:30" s="9" customFormat="1" ht="12.75"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Y7" s="143" t="s">
        <v>140</v>
      </c>
      <c r="Z7" s="144" t="s">
        <v>141</v>
      </c>
      <c r="AA7" s="145" t="s">
        <v>142</v>
      </c>
      <c r="AB7" s="145"/>
      <c r="AC7" s="145" t="s">
        <v>143</v>
      </c>
      <c r="AD7" s="146" t="s">
        <v>144</v>
      </c>
    </row>
    <row r="8" spans="3:30" s="9" customFormat="1" ht="12.75">
      <c r="C8" s="13" t="s">
        <v>100</v>
      </c>
      <c r="D8" s="13" t="s">
        <v>139</v>
      </c>
      <c r="E8" s="13" t="s">
        <v>146</v>
      </c>
      <c r="F8" s="13"/>
      <c r="G8" s="13" t="s">
        <v>100</v>
      </c>
      <c r="H8" s="13"/>
      <c r="I8" s="13" t="s">
        <v>146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95" t="s">
        <v>100</v>
      </c>
      <c r="Z8" s="96" t="s">
        <v>100</v>
      </c>
      <c r="AA8" s="97" t="s">
        <v>10</v>
      </c>
      <c r="AB8" s="98"/>
      <c r="AC8" s="98"/>
      <c r="AD8" s="99"/>
    </row>
    <row r="9" spans="3:30" s="9" customFormat="1" ht="12.75">
      <c r="C9" s="13" t="s">
        <v>10</v>
      </c>
      <c r="E9" s="13" t="s">
        <v>45</v>
      </c>
      <c r="G9" s="13" t="s">
        <v>10</v>
      </c>
      <c r="I9" s="9" t="s">
        <v>45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95" t="s">
        <v>10</v>
      </c>
      <c r="Z9" s="96" t="s">
        <v>10</v>
      </c>
      <c r="AA9" s="97" t="s">
        <v>42</v>
      </c>
      <c r="AB9" s="98"/>
      <c r="AC9" s="98"/>
      <c r="AD9" s="99"/>
    </row>
    <row r="10" spans="3:30" s="9" customFormat="1" ht="12.75">
      <c r="C10" s="13" t="s">
        <v>42</v>
      </c>
      <c r="E10" s="13" t="s">
        <v>42</v>
      </c>
      <c r="G10" s="13" t="s">
        <v>109</v>
      </c>
      <c r="I10" s="13" t="s">
        <v>109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95" t="s">
        <v>42</v>
      </c>
      <c r="Z10" s="96" t="s">
        <v>42</v>
      </c>
      <c r="AA10" s="97" t="s">
        <v>43</v>
      </c>
      <c r="AB10" s="98"/>
      <c r="AC10" s="98"/>
      <c r="AD10" s="99"/>
    </row>
    <row r="11" spans="3:30" s="9" customFormat="1" ht="12.75">
      <c r="C11" s="13" t="s">
        <v>43</v>
      </c>
      <c r="E11" s="13" t="s">
        <v>43</v>
      </c>
      <c r="G11" s="13" t="s">
        <v>94</v>
      </c>
      <c r="I11" s="13" t="s">
        <v>94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95" t="s">
        <v>43</v>
      </c>
      <c r="Z11" s="96" t="s">
        <v>43</v>
      </c>
      <c r="AA11" s="100">
        <v>39172</v>
      </c>
      <c r="AB11" s="98"/>
      <c r="AC11" s="98"/>
      <c r="AD11" s="99"/>
    </row>
    <row r="12" spans="3:30" s="9" customFormat="1" ht="12.75">
      <c r="C12" s="164" t="s">
        <v>149</v>
      </c>
      <c r="D12" s="42"/>
      <c r="E12" s="164" t="s">
        <v>149</v>
      </c>
      <c r="G12" s="13" t="s">
        <v>44</v>
      </c>
      <c r="I12" s="13" t="s">
        <v>44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Y12" s="101">
        <v>38990</v>
      </c>
      <c r="Z12" s="102">
        <v>39082</v>
      </c>
      <c r="AA12" s="98"/>
      <c r="AB12" s="98"/>
      <c r="AC12" s="98"/>
      <c r="AD12" s="99"/>
    </row>
    <row r="13" spans="3:30" s="9" customFormat="1" ht="12.75">
      <c r="C13" s="14"/>
      <c r="E13" s="13" t="s">
        <v>110</v>
      </c>
      <c r="G13" s="13"/>
      <c r="I13" s="13" t="s">
        <v>110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103"/>
      <c r="Z13" s="96"/>
      <c r="AA13" s="98"/>
      <c r="AB13" s="98"/>
      <c r="AC13" s="98"/>
      <c r="AD13" s="99"/>
    </row>
    <row r="14" spans="3:30" s="9" customFormat="1" ht="12.75">
      <c r="C14" s="59" t="s">
        <v>11</v>
      </c>
      <c r="D14" s="59"/>
      <c r="E14" s="59" t="s">
        <v>11</v>
      </c>
      <c r="F14" s="59"/>
      <c r="G14" s="59" t="s">
        <v>11</v>
      </c>
      <c r="H14" s="59"/>
      <c r="I14" s="59" t="s">
        <v>11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Y14" s="104" t="s">
        <v>11</v>
      </c>
      <c r="Z14" s="96" t="s">
        <v>11</v>
      </c>
      <c r="AA14" s="105" t="s">
        <v>11</v>
      </c>
      <c r="AB14" s="98"/>
      <c r="AC14" s="105" t="s">
        <v>11</v>
      </c>
      <c r="AD14" s="139" t="s">
        <v>11</v>
      </c>
    </row>
    <row r="15" spans="5:30" s="9" customFormat="1" ht="12.75">
      <c r="E15" s="13"/>
      <c r="Y15" s="106"/>
      <c r="Z15" s="96"/>
      <c r="AA15" s="98"/>
      <c r="AB15" s="98"/>
      <c r="AC15" s="98"/>
      <c r="AD15" s="99"/>
    </row>
    <row r="16" spans="1:30" s="9" customFormat="1" ht="12.75">
      <c r="A16" s="7" t="s">
        <v>46</v>
      </c>
      <c r="C16" s="3">
        <v>2053</v>
      </c>
      <c r="D16" s="3"/>
      <c r="E16" s="152">
        <v>2577</v>
      </c>
      <c r="F16" s="153"/>
      <c r="G16" s="85">
        <v>7533</v>
      </c>
      <c r="H16" s="153"/>
      <c r="I16" s="152">
        <v>12975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9">
        <f>SUM(Y16:AA16)</f>
        <v>6201.002800000001</v>
      </c>
      <c r="Y16" s="107">
        <v>1646.31233</v>
      </c>
      <c r="Z16" s="108">
        <v>2501.6904700000014</v>
      </c>
      <c r="AA16" s="109">
        <f>+C16</f>
        <v>2053</v>
      </c>
      <c r="AB16" s="98"/>
      <c r="AC16" s="98">
        <f>+AA16-Y16</f>
        <v>406.68767</v>
      </c>
      <c r="AD16" s="99">
        <f>+AA16-Z16</f>
        <v>-448.69047000000137</v>
      </c>
    </row>
    <row r="17" spans="1:30" s="18" customFormat="1" ht="12.75">
      <c r="A17" s="9"/>
      <c r="B17" s="9"/>
      <c r="C17" s="3"/>
      <c r="D17" s="3"/>
      <c r="E17" s="152"/>
      <c r="F17" s="153"/>
      <c r="G17" s="153"/>
      <c r="H17" s="153"/>
      <c r="I17" s="152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Y17" s="107"/>
      <c r="Z17" s="108"/>
      <c r="AA17" s="109"/>
      <c r="AB17" s="110"/>
      <c r="AC17" s="110"/>
      <c r="AD17" s="111"/>
    </row>
    <row r="18" spans="1:30" s="18" customFormat="1" ht="12.75">
      <c r="A18" s="18" t="s">
        <v>106</v>
      </c>
      <c r="C18" s="46">
        <v>-1978</v>
      </c>
      <c r="D18" s="17"/>
      <c r="E18" s="158">
        <v>-2723</v>
      </c>
      <c r="F18" s="153"/>
      <c r="G18" s="157">
        <v>-6651</v>
      </c>
      <c r="H18" s="153"/>
      <c r="I18" s="158">
        <v>-11571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9">
        <f>SUM(Y18:AA18)</f>
        <v>-5402.25808</v>
      </c>
      <c r="Y18" s="107">
        <v>-1346.4409699999999</v>
      </c>
      <c r="Z18" s="108">
        <v>-2077.81711</v>
      </c>
      <c r="AA18" s="109">
        <f>+C18</f>
        <v>-1978</v>
      </c>
      <c r="AB18" s="110"/>
      <c r="AC18" s="98">
        <f>+AA18-Y18</f>
        <v>-631.5590300000001</v>
      </c>
      <c r="AD18" s="99">
        <f>+AA18-Z18</f>
        <v>99.81710999999996</v>
      </c>
    </row>
    <row r="19" spans="3:30" s="93" customFormat="1" ht="6" customHeight="1">
      <c r="C19" s="19"/>
      <c r="D19" s="46"/>
      <c r="E19" s="154"/>
      <c r="F19" s="157"/>
      <c r="G19" s="155"/>
      <c r="H19" s="157"/>
      <c r="I19" s="154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167"/>
      <c r="Y19" s="109"/>
      <c r="Z19" s="108"/>
      <c r="AA19" s="109"/>
      <c r="AB19" s="110"/>
      <c r="AC19" s="98"/>
      <c r="AD19" s="98"/>
    </row>
    <row r="20" spans="1:30" s="18" customFormat="1" ht="12.75">
      <c r="A20" s="18" t="s">
        <v>7</v>
      </c>
      <c r="C20" s="17">
        <f>+C16+C18</f>
        <v>75</v>
      </c>
      <c r="D20" s="17"/>
      <c r="E20" s="153">
        <f>+E16+E18</f>
        <v>-146</v>
      </c>
      <c r="F20" s="153"/>
      <c r="G20" s="153">
        <f>+G16+G18</f>
        <v>882</v>
      </c>
      <c r="H20" s="153"/>
      <c r="I20" s="153">
        <f>+I16+I18</f>
        <v>1404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9">
        <f>SUM(Y20:AA20)</f>
        <v>807.8446400000021</v>
      </c>
      <c r="Y20" s="116">
        <f>SUM(Y16:Y18)</f>
        <v>299.8713600000001</v>
      </c>
      <c r="Z20" s="117">
        <f>SUM(Z16:Z18)</f>
        <v>423.8733600000014</v>
      </c>
      <c r="AA20" s="117">
        <v>84.09992000000057</v>
      </c>
      <c r="AB20" s="110"/>
      <c r="AC20" s="117">
        <f>SUM(AC16:AC18)</f>
        <v>-224.8713600000001</v>
      </c>
      <c r="AD20" s="140">
        <f>SUM(AD16:AD18)</f>
        <v>-348.8733600000014</v>
      </c>
    </row>
    <row r="21" spans="3:30" s="18" customFormat="1" ht="12.75">
      <c r="C21" s="147"/>
      <c r="D21" s="147"/>
      <c r="E21" s="156"/>
      <c r="F21" s="156"/>
      <c r="G21" s="156"/>
      <c r="H21" s="156"/>
      <c r="I21" s="156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Y21" s="118">
        <f>Y20/Y16</f>
        <v>0.18214730858512132</v>
      </c>
      <c r="Z21" s="119">
        <f>Z20/Z16</f>
        <v>0.16943477423887743</v>
      </c>
      <c r="AA21" s="119">
        <f>AA20/AA16</f>
        <v>0.04096440331222628</v>
      </c>
      <c r="AB21" s="120"/>
      <c r="AC21" s="119">
        <f>AC20/AC16</f>
        <v>-0.552933802984487</v>
      </c>
      <c r="AD21" s="141">
        <f>AD20/AD16</f>
        <v>0.7775368173074867</v>
      </c>
    </row>
    <row r="22" spans="3:30" s="18" customFormat="1" ht="12.75">
      <c r="C22" s="147"/>
      <c r="D22" s="147"/>
      <c r="E22" s="156"/>
      <c r="F22" s="156"/>
      <c r="G22" s="156"/>
      <c r="H22" s="156"/>
      <c r="I22" s="15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Y22" s="118"/>
      <c r="Z22" s="119"/>
      <c r="AA22" s="119"/>
      <c r="AB22" s="120"/>
      <c r="AC22" s="119"/>
      <c r="AD22" s="141"/>
    </row>
    <row r="23" spans="1:30" s="18" customFormat="1" ht="12.75">
      <c r="A23" s="18" t="s">
        <v>8</v>
      </c>
      <c r="C23" s="46">
        <v>-1211</v>
      </c>
      <c r="D23" s="17"/>
      <c r="E23" s="152">
        <v>-2788</v>
      </c>
      <c r="F23" s="153"/>
      <c r="G23" s="153">
        <v>-4483</v>
      </c>
      <c r="H23" s="153"/>
      <c r="I23" s="152">
        <v>-5465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9">
        <f>SUM(Y23:AA23)</f>
        <v>-2934.96956</v>
      </c>
      <c r="Y23" s="107">
        <v>-786.19849</v>
      </c>
      <c r="Z23" s="108">
        <v>-937.77107</v>
      </c>
      <c r="AA23" s="109">
        <f>+C23</f>
        <v>-1211</v>
      </c>
      <c r="AB23" s="110"/>
      <c r="AC23" s="98">
        <f>+AA23-Y23</f>
        <v>-424.80151</v>
      </c>
      <c r="AD23" s="99">
        <f>+AA23-Z23</f>
        <v>-273.22893</v>
      </c>
    </row>
    <row r="24" spans="3:30" s="18" customFormat="1" ht="12.75">
      <c r="C24" s="17" t="s">
        <v>139</v>
      </c>
      <c r="D24" s="17"/>
      <c r="E24" s="152" t="s">
        <v>139</v>
      </c>
      <c r="F24" s="153"/>
      <c r="G24" s="153"/>
      <c r="H24" s="153"/>
      <c r="I24" s="15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Y24" s="107" t="s">
        <v>139</v>
      </c>
      <c r="Z24" s="108"/>
      <c r="AA24" s="117" t="s">
        <v>139</v>
      </c>
      <c r="AB24" s="110"/>
      <c r="AC24" s="110"/>
      <c r="AD24" s="111"/>
    </row>
    <row r="25" spans="1:30" s="18" customFormat="1" ht="12.75">
      <c r="A25" s="18" t="s">
        <v>47</v>
      </c>
      <c r="C25" s="46">
        <v>446</v>
      </c>
      <c r="D25" s="17"/>
      <c r="E25" s="152">
        <v>127</v>
      </c>
      <c r="F25" s="153"/>
      <c r="G25" s="157">
        <v>971</v>
      </c>
      <c r="H25" s="153"/>
      <c r="I25" s="158">
        <v>495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9">
        <f>SUM(Y25:AA25)</f>
        <v>750.6773099999999</v>
      </c>
      <c r="Y25" s="107">
        <v>227.13363999999999</v>
      </c>
      <c r="Z25" s="108">
        <v>77.54366999999996</v>
      </c>
      <c r="AA25" s="109">
        <f>+C25</f>
        <v>446</v>
      </c>
      <c r="AB25" s="110"/>
      <c r="AC25" s="98">
        <f>+AA25-Y25</f>
        <v>218.86636000000001</v>
      </c>
      <c r="AD25" s="99">
        <f>+AA25-Z25</f>
        <v>368.45633000000004</v>
      </c>
    </row>
    <row r="26" spans="3:30" s="18" customFormat="1" ht="12.75">
      <c r="C26" s="46"/>
      <c r="D26" s="46"/>
      <c r="E26" s="158"/>
      <c r="F26" s="157"/>
      <c r="G26" s="157"/>
      <c r="H26" s="157"/>
      <c r="I26" s="158"/>
      <c r="J26" s="93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Y26" s="121"/>
      <c r="Z26" s="108"/>
      <c r="AA26" s="117"/>
      <c r="AB26" s="110"/>
      <c r="AC26" s="110"/>
      <c r="AD26" s="111"/>
    </row>
    <row r="27" spans="1:30" s="18" customFormat="1" ht="12.75">
      <c r="A27" s="2" t="s">
        <v>62</v>
      </c>
      <c r="C27" s="46">
        <v>0</v>
      </c>
      <c r="D27" s="17"/>
      <c r="E27" s="152">
        <v>3</v>
      </c>
      <c r="F27" s="153"/>
      <c r="G27" s="157">
        <v>2303</v>
      </c>
      <c r="H27" s="153"/>
      <c r="I27" s="158">
        <v>3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9">
        <f>SUM(Y27:AA27)</f>
        <v>2302.25609</v>
      </c>
      <c r="Y27" s="121"/>
      <c r="Z27" s="108">
        <v>2275.729</v>
      </c>
      <c r="AA27" s="117">
        <v>26.527090000000044</v>
      </c>
      <c r="AB27" s="110"/>
      <c r="AC27" s="98">
        <f>+AA27-Y27</f>
        <v>26.527090000000044</v>
      </c>
      <c r="AD27" s="99">
        <f>+AA27-Z27</f>
        <v>-2249.2019099999998</v>
      </c>
    </row>
    <row r="28" spans="3:30" s="18" customFormat="1" ht="12.75">
      <c r="C28" s="46"/>
      <c r="D28" s="46"/>
      <c r="E28" s="158"/>
      <c r="F28" s="157"/>
      <c r="G28" s="157"/>
      <c r="H28" s="157"/>
      <c r="I28" s="158"/>
      <c r="Y28" s="121"/>
      <c r="Z28" s="108"/>
      <c r="AA28" s="117"/>
      <c r="AB28" s="110"/>
      <c r="AC28" s="110"/>
      <c r="AD28" s="111"/>
    </row>
    <row r="29" spans="1:30" s="18" customFormat="1" ht="12.75">
      <c r="A29" s="18" t="s">
        <v>48</v>
      </c>
      <c r="C29" s="46">
        <v>1326</v>
      </c>
      <c r="D29" s="17"/>
      <c r="E29" s="158">
        <v>0</v>
      </c>
      <c r="F29" s="153"/>
      <c r="G29" s="157">
        <v>4218</v>
      </c>
      <c r="H29" s="153"/>
      <c r="I29" s="158">
        <v>0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9">
        <f>SUM(Y29:AA29)</f>
        <v>1869.54653343</v>
      </c>
      <c r="Y29" s="122"/>
      <c r="Z29" s="113">
        <f>(1277730.45*42.54%)/1000</f>
        <v>543.54653343</v>
      </c>
      <c r="AA29" s="151">
        <f>+C29</f>
        <v>1326</v>
      </c>
      <c r="AB29" s="110"/>
      <c r="AC29" s="87">
        <f>+AA29-Y29</f>
        <v>1326</v>
      </c>
      <c r="AD29" s="115">
        <f>+AA29-Z29</f>
        <v>782.45346657</v>
      </c>
    </row>
    <row r="30" spans="3:30" s="18" customFormat="1" ht="6.75" customHeight="1">
      <c r="C30" s="19"/>
      <c r="D30" s="46"/>
      <c r="E30" s="154"/>
      <c r="F30" s="157"/>
      <c r="G30" s="155"/>
      <c r="H30" s="157"/>
      <c r="I30" s="154"/>
      <c r="Y30" s="107"/>
      <c r="Z30" s="108"/>
      <c r="AA30" s="117"/>
      <c r="AB30" s="110"/>
      <c r="AC30" s="110"/>
      <c r="AD30" s="111"/>
    </row>
    <row r="31" spans="1:30" s="18" customFormat="1" ht="12.75">
      <c r="A31" s="7" t="s">
        <v>19</v>
      </c>
      <c r="C31" s="46">
        <f>+C20+C23+C25+C27+C29</f>
        <v>636</v>
      </c>
      <c r="D31" s="17"/>
      <c r="E31" s="157">
        <f>+E20+E23+E25+E27+E29</f>
        <v>-2804</v>
      </c>
      <c r="F31" s="153"/>
      <c r="G31" s="157">
        <f>+G20+G23+G25+G27+G29</f>
        <v>3891</v>
      </c>
      <c r="H31" s="153"/>
      <c r="I31" s="157">
        <f>+I20+I23+I25+I27+I29</f>
        <v>-3563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9">
        <f>SUM(Y31:AA31)</f>
        <v>2796.3550134300017</v>
      </c>
      <c r="Y31" s="117">
        <f>+Y20+SUM(Y23:Y29)</f>
        <v>-259.1934899999999</v>
      </c>
      <c r="Z31" s="117">
        <f>+Z20+SUM(Z23:Z29)+1</f>
        <v>2383.921493430001</v>
      </c>
      <c r="AA31" s="117">
        <f>+AA20+SUM(AA23:AA29)</f>
        <v>671.6270100000006</v>
      </c>
      <c r="AB31" s="117">
        <f>+AB20+AB23+AB25</f>
        <v>0</v>
      </c>
      <c r="AC31" s="117">
        <f>+AC20+SUM(AC23:AC29)</f>
        <v>921.7205799999999</v>
      </c>
      <c r="AD31" s="117">
        <f>+AD20+SUM(AD23:AD29)</f>
        <v>-1720.394403430001</v>
      </c>
    </row>
    <row r="32" spans="3:30" s="18" customFormat="1" ht="12.75">
      <c r="C32" s="52"/>
      <c r="D32" s="17"/>
      <c r="E32" s="152"/>
      <c r="F32" s="153"/>
      <c r="G32" s="153"/>
      <c r="H32" s="153"/>
      <c r="I32" s="1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Y32" s="107"/>
      <c r="Z32" s="108"/>
      <c r="AA32" s="117"/>
      <c r="AB32" s="110"/>
      <c r="AC32" s="110"/>
      <c r="AD32" s="111"/>
    </row>
    <row r="33" spans="1:30" s="18" customFormat="1" ht="12.75">
      <c r="A33" s="18" t="s">
        <v>138</v>
      </c>
      <c r="C33" s="46">
        <v>123</v>
      </c>
      <c r="D33" s="46"/>
      <c r="E33" s="158">
        <v>-172</v>
      </c>
      <c r="F33" s="157"/>
      <c r="G33" s="157">
        <v>56</v>
      </c>
      <c r="H33" s="157"/>
      <c r="I33" s="158">
        <v>-157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9">
        <f>SUM(Y33:AA33)</f>
        <v>63</v>
      </c>
      <c r="Y33" s="112">
        <v>0</v>
      </c>
      <c r="Z33" s="114">
        <v>-60</v>
      </c>
      <c r="AA33" s="151">
        <f>+C33</f>
        <v>123</v>
      </c>
      <c r="AB33" s="110"/>
      <c r="AC33" s="87">
        <f>+AA33-Y33</f>
        <v>123</v>
      </c>
      <c r="AD33" s="115">
        <f>+AB33-Z33</f>
        <v>60</v>
      </c>
    </row>
    <row r="34" spans="3:30" s="18" customFormat="1" ht="6" customHeight="1">
      <c r="C34" s="46"/>
      <c r="D34" s="17"/>
      <c r="E34" s="158"/>
      <c r="F34" s="153"/>
      <c r="G34" s="157"/>
      <c r="H34" s="153"/>
      <c r="I34" s="158"/>
      <c r="Y34" s="107"/>
      <c r="Z34" s="123"/>
      <c r="AA34" s="117"/>
      <c r="AB34" s="110"/>
      <c r="AC34" s="110"/>
      <c r="AD34" s="111"/>
    </row>
    <row r="35" spans="1:30" s="18" customFormat="1" ht="13.5" thickBot="1">
      <c r="A35" s="7" t="s">
        <v>18</v>
      </c>
      <c r="C35" s="166">
        <f>+C31+C33</f>
        <v>759</v>
      </c>
      <c r="D35" s="46"/>
      <c r="E35" s="160">
        <f>+E31+E33</f>
        <v>-2976</v>
      </c>
      <c r="F35" s="157"/>
      <c r="G35" s="160">
        <f>+G31+G33</f>
        <v>3947</v>
      </c>
      <c r="H35" s="157"/>
      <c r="I35" s="160">
        <f>+I31+I33</f>
        <v>-3720</v>
      </c>
      <c r="J35" s="93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9">
        <f>SUM(Y35:AA35)</f>
        <v>2823.728003430001</v>
      </c>
      <c r="Y35" s="116">
        <f>+Y31+Y33</f>
        <v>-259.1934899999999</v>
      </c>
      <c r="Z35" s="117">
        <f>+Z31+Z33</f>
        <v>2323.921493430001</v>
      </c>
      <c r="AA35" s="109">
        <f>+C35</f>
        <v>759</v>
      </c>
      <c r="AB35" s="110"/>
      <c r="AC35" s="117">
        <f>+AC31+AC33</f>
        <v>1044.72058</v>
      </c>
      <c r="AD35" s="117">
        <f>+AD31+AD33</f>
        <v>-1660.394403430001</v>
      </c>
    </row>
    <row r="36" spans="3:30" s="18" customFormat="1" ht="12.75">
      <c r="C36" s="52"/>
      <c r="D36" s="17"/>
      <c r="E36" s="152"/>
      <c r="F36" s="153"/>
      <c r="G36" s="153"/>
      <c r="H36" s="153"/>
      <c r="I36" s="1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Y36" s="107"/>
      <c r="Z36" s="108"/>
      <c r="AA36" s="117"/>
      <c r="AB36" s="110"/>
      <c r="AC36" s="110"/>
      <c r="AD36" s="111"/>
    </row>
    <row r="37" spans="1:30" s="18" customFormat="1" ht="12.75">
      <c r="A37" s="7"/>
      <c r="C37" s="52"/>
      <c r="D37" s="17"/>
      <c r="E37" s="152"/>
      <c r="F37" s="153"/>
      <c r="G37" s="153"/>
      <c r="H37" s="153"/>
      <c r="I37" s="1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Y37" s="107"/>
      <c r="Z37" s="108"/>
      <c r="AA37" s="117"/>
      <c r="AB37" s="110"/>
      <c r="AC37" s="110"/>
      <c r="AD37" s="111"/>
    </row>
    <row r="38" spans="1:30" s="18" customFormat="1" ht="12.75">
      <c r="A38" s="7" t="s">
        <v>150</v>
      </c>
      <c r="C38" s="52"/>
      <c r="D38" s="17"/>
      <c r="E38" s="152"/>
      <c r="F38" s="153"/>
      <c r="G38" s="153"/>
      <c r="H38" s="153"/>
      <c r="I38" s="1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Y38" s="107"/>
      <c r="Z38" s="108"/>
      <c r="AA38" s="117"/>
      <c r="AB38" s="110"/>
      <c r="AC38" s="110"/>
      <c r="AD38" s="111"/>
    </row>
    <row r="39" spans="3:30" s="18" customFormat="1" ht="3" customHeight="1">
      <c r="C39" s="52"/>
      <c r="D39" s="17"/>
      <c r="E39" s="152"/>
      <c r="F39" s="153"/>
      <c r="G39" s="153"/>
      <c r="H39" s="153"/>
      <c r="I39" s="1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Y39" s="107"/>
      <c r="Z39" s="108"/>
      <c r="AA39" s="117"/>
      <c r="AB39" s="110"/>
      <c r="AC39" s="110"/>
      <c r="AD39" s="111"/>
    </row>
    <row r="40" spans="1:30" s="18" customFormat="1" ht="12.75">
      <c r="A40" s="18" t="s">
        <v>151</v>
      </c>
      <c r="C40" s="50">
        <f>+C35-C42</f>
        <v>759</v>
      </c>
      <c r="D40" s="17"/>
      <c r="E40" s="50">
        <f>+E35-E42</f>
        <v>-2971</v>
      </c>
      <c r="F40" s="153"/>
      <c r="G40" s="50">
        <f>+G35-G42</f>
        <v>4019</v>
      </c>
      <c r="H40" s="153"/>
      <c r="I40" s="50">
        <f>+I35-I42</f>
        <v>-3543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Y40" s="107"/>
      <c r="Z40" s="108"/>
      <c r="AA40" s="117"/>
      <c r="AB40" s="110"/>
      <c r="AC40" s="110"/>
      <c r="AD40" s="111"/>
    </row>
    <row r="41" spans="3:30" s="18" customFormat="1" ht="12.75">
      <c r="C41" s="52"/>
      <c r="D41" s="17"/>
      <c r="E41" s="152"/>
      <c r="F41" s="153"/>
      <c r="G41" s="153"/>
      <c r="H41" s="153"/>
      <c r="I41" s="1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Y41" s="107"/>
      <c r="Z41" s="108"/>
      <c r="AA41" s="117"/>
      <c r="AB41" s="110"/>
      <c r="AC41" s="110"/>
      <c r="AD41" s="111"/>
    </row>
    <row r="42" spans="1:30" s="18" customFormat="1" ht="12.75">
      <c r="A42" s="18" t="s">
        <v>49</v>
      </c>
      <c r="C42" s="46">
        <v>0</v>
      </c>
      <c r="D42" s="17"/>
      <c r="E42" s="152">
        <v>-5</v>
      </c>
      <c r="F42" s="153"/>
      <c r="G42" s="153">
        <v>-72</v>
      </c>
      <c r="H42" s="153"/>
      <c r="I42" s="152">
        <v>-177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62">
        <f>SUM(Y42:AA42)</f>
        <v>53.07718500000002</v>
      </c>
      <c r="Y42" s="107">
        <v>0</v>
      </c>
      <c r="Z42" s="108">
        <v>53.07718500000002</v>
      </c>
      <c r="AA42" s="109">
        <f>+C42</f>
        <v>0</v>
      </c>
      <c r="AB42" s="110"/>
      <c r="AC42" s="98">
        <f>+AA42-Y42</f>
        <v>0</v>
      </c>
      <c r="AD42" s="99">
        <f>+AA42-Z42</f>
        <v>-53.07718500000002</v>
      </c>
    </row>
    <row r="43" spans="3:30" s="18" customFormat="1" ht="5.25" customHeight="1">
      <c r="C43" s="17"/>
      <c r="D43" s="17"/>
      <c r="E43" s="152"/>
      <c r="F43" s="153"/>
      <c r="G43" s="153"/>
      <c r="H43" s="153"/>
      <c r="I43" s="1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Y43" s="107"/>
      <c r="Z43" s="108"/>
      <c r="AA43" s="117"/>
      <c r="AB43" s="110"/>
      <c r="AC43" s="110"/>
      <c r="AD43" s="111"/>
    </row>
    <row r="44" spans="1:30" s="18" customFormat="1" ht="13.5" thickBot="1">
      <c r="A44" s="7" t="s">
        <v>21</v>
      </c>
      <c r="C44" s="165">
        <f>+C40+C42</f>
        <v>759</v>
      </c>
      <c r="D44" s="17"/>
      <c r="E44" s="165">
        <f>+E40+E42</f>
        <v>-2976</v>
      </c>
      <c r="F44" s="17"/>
      <c r="G44" s="65">
        <f>+G40+G42</f>
        <v>3947</v>
      </c>
      <c r="H44" s="17"/>
      <c r="I44" s="65">
        <f>+I40+I42</f>
        <v>-3720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9">
        <f>SUM(Y44:AA44)</f>
        <v>2770.650818430001</v>
      </c>
      <c r="Y44" s="124">
        <f>Y35-Y42</f>
        <v>-259.1934899999999</v>
      </c>
      <c r="Z44" s="125">
        <f>Z35-Z42</f>
        <v>2270.844308430001</v>
      </c>
      <c r="AA44" s="149">
        <f>+C44</f>
        <v>759</v>
      </c>
      <c r="AB44" s="110"/>
      <c r="AC44" s="125">
        <f>AC35-AC42</f>
        <v>1044.72058</v>
      </c>
      <c r="AD44" s="142">
        <f>AD35-AD42</f>
        <v>-1607.3172184300008</v>
      </c>
    </row>
    <row r="45" spans="3:30" s="18" customFormat="1" ht="12.75">
      <c r="C45" s="17"/>
      <c r="D45" s="17"/>
      <c r="E45" s="52"/>
      <c r="F45" s="17"/>
      <c r="G45" s="17"/>
      <c r="H45" s="17"/>
      <c r="I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Y45" s="107"/>
      <c r="Z45" s="108"/>
      <c r="AA45" s="117"/>
      <c r="AB45" s="110"/>
      <c r="AC45" s="110"/>
      <c r="AD45" s="111"/>
    </row>
    <row r="46" spans="3:30" s="18" customFormat="1" ht="12.75">
      <c r="C46" s="17"/>
      <c r="D46" s="17"/>
      <c r="E46" s="52"/>
      <c r="F46" s="17"/>
      <c r="G46" s="17"/>
      <c r="H46" s="17"/>
      <c r="I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Y46" s="107"/>
      <c r="Z46" s="108"/>
      <c r="AA46" s="117"/>
      <c r="AB46" s="110"/>
      <c r="AC46" s="110"/>
      <c r="AD46" s="111"/>
    </row>
    <row r="47" spans="1:30" s="4" customFormat="1" ht="12.75">
      <c r="A47" s="4" t="s">
        <v>129</v>
      </c>
      <c r="B47" s="60" t="s">
        <v>130</v>
      </c>
      <c r="C47" s="29">
        <f>+C40/(CBS!C36*2)*100</f>
        <v>0.2723749371994545</v>
      </c>
      <c r="D47" s="29"/>
      <c r="E47" s="29">
        <f>+E40/(CBS!C36*2)*100</f>
        <v>-1.0661738319098544</v>
      </c>
      <c r="F47" s="30"/>
      <c r="G47" s="29">
        <f>+G40/(CBS!C36*2)*100</f>
        <v>1.4422593841957942</v>
      </c>
      <c r="H47" s="29"/>
      <c r="I47" s="29">
        <f>+I40/(CBS!E36*2)*100</f>
        <v>-1.2714419005239361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5">
        <f>SUM(Y47:AA47)</f>
        <v>0.9942785450580865</v>
      </c>
      <c r="Y47" s="126">
        <f>+Y44/(139329600*2/1000)*100</f>
        <v>-0.09301451019740237</v>
      </c>
      <c r="Z47" s="127">
        <f>+Z44/(139329600*2/1000)*100</f>
        <v>0.8149181180560344</v>
      </c>
      <c r="AA47" s="150">
        <f>+C47</f>
        <v>0.2723749371994545</v>
      </c>
      <c r="AB47" s="128"/>
      <c r="AC47" s="98">
        <f>+AA47-Y47</f>
        <v>0.36538944739685686</v>
      </c>
      <c r="AD47" s="99">
        <f>+AA47-Z47</f>
        <v>-0.5425431808565799</v>
      </c>
    </row>
    <row r="48" spans="3:30" s="4" customFormat="1" ht="12.75">
      <c r="C48" s="30"/>
      <c r="D48" s="30"/>
      <c r="E48" s="30"/>
      <c r="F48" s="30"/>
      <c r="G48" s="30"/>
      <c r="H48" s="30"/>
      <c r="I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Y48" s="129"/>
      <c r="Z48" s="108"/>
      <c r="AA48" s="130"/>
      <c r="AB48" s="128"/>
      <c r="AC48" s="128"/>
      <c r="AD48" s="131"/>
    </row>
    <row r="49" spans="1:30" s="4" customFormat="1" ht="12.75">
      <c r="A49" s="4" t="s">
        <v>131</v>
      </c>
      <c r="B49" s="60" t="s">
        <v>132</v>
      </c>
      <c r="C49" s="61" t="s">
        <v>50</v>
      </c>
      <c r="D49" s="61"/>
      <c r="E49" s="61" t="s">
        <v>50</v>
      </c>
      <c r="F49" s="61"/>
      <c r="G49" s="61" t="s">
        <v>50</v>
      </c>
      <c r="H49" s="61"/>
      <c r="I49" s="61" t="s">
        <v>50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Y49" s="132" t="s">
        <v>50</v>
      </c>
      <c r="Z49" s="133" t="s">
        <v>50</v>
      </c>
      <c r="AA49" s="134" t="s">
        <v>50</v>
      </c>
      <c r="AB49" s="128"/>
      <c r="AC49" s="98"/>
      <c r="AD49" s="99"/>
    </row>
    <row r="50" spans="3:30" s="18" customFormat="1" ht="13.5" thickBot="1"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135"/>
      <c r="Z50" s="136"/>
      <c r="AA50" s="137"/>
      <c r="AB50" s="136"/>
      <c r="AC50" s="136"/>
      <c r="AD50" s="138"/>
    </row>
    <row r="51" spans="1:25" ht="12.75">
      <c r="A51" s="20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49"/>
    </row>
    <row r="52" spans="1:25" s="24" customFormat="1" ht="12.75">
      <c r="A52" s="6"/>
      <c r="B52" s="22"/>
      <c r="C52" s="23"/>
      <c r="D52" s="23"/>
      <c r="E52" s="23"/>
      <c r="F52" s="23"/>
      <c r="G52" s="23"/>
      <c r="H52" s="23"/>
      <c r="I52" s="2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49"/>
    </row>
    <row r="53" spans="1:25" ht="12.75">
      <c r="A53" s="26" t="s">
        <v>75</v>
      </c>
      <c r="B53" s="27"/>
      <c r="C53" s="28"/>
      <c r="D53" s="28"/>
      <c r="E53" s="28"/>
      <c r="F53" s="28"/>
      <c r="G53" s="28"/>
      <c r="H53" s="28"/>
      <c r="I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3"/>
    </row>
    <row r="54" spans="1:25" ht="12.75">
      <c r="A54" s="26" t="s">
        <v>101</v>
      </c>
      <c r="B54" s="27"/>
      <c r="C54" s="28"/>
      <c r="D54" s="28"/>
      <c r="E54" s="28"/>
      <c r="F54" s="28"/>
      <c r="G54" s="28"/>
      <c r="H54" s="28"/>
      <c r="I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Y54" s="3"/>
    </row>
    <row r="55" spans="3:25" ht="12.75"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Y55" s="3"/>
    </row>
    <row r="56" spans="3:25" ht="12.75"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Y56" s="3"/>
    </row>
    <row r="57" spans="3:25" ht="12.75"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Y57" s="90"/>
    </row>
    <row r="58" spans="3:26" ht="12.75"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Y58" s="94"/>
      <c r="Z58" s="1"/>
    </row>
    <row r="59" spans="3:26" ht="12.75"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Y59" s="88"/>
      <c r="Z59" s="1"/>
    </row>
    <row r="60" spans="3:25" ht="12.75">
      <c r="C60" s="21"/>
      <c r="D60" s="21"/>
      <c r="E60" s="21"/>
      <c r="F60" s="21"/>
      <c r="G60" s="21"/>
      <c r="H60" s="21"/>
      <c r="I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Y60" s="49"/>
    </row>
    <row r="61" spans="3:25" ht="12.75">
      <c r="C61" s="21"/>
      <c r="D61" s="21"/>
      <c r="E61" s="21"/>
      <c r="F61" s="21"/>
      <c r="G61" s="21"/>
      <c r="H61" s="21"/>
      <c r="I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Y61" s="3"/>
    </row>
    <row r="62" spans="3:25" ht="12.75">
      <c r="C62" s="21"/>
      <c r="D62" s="21"/>
      <c r="E62" s="21"/>
      <c r="F62" s="21"/>
      <c r="G62" s="21"/>
      <c r="H62" s="21"/>
      <c r="I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Y62" s="3"/>
    </row>
    <row r="63" spans="3:25" ht="12.75">
      <c r="C63" s="21"/>
      <c r="D63" s="21"/>
      <c r="E63" s="21"/>
      <c r="F63" s="21"/>
      <c r="G63" s="21"/>
      <c r="H63" s="21"/>
      <c r="I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Y63" s="3"/>
    </row>
    <row r="64" spans="3:25" ht="12.75">
      <c r="C64" s="21"/>
      <c r="D64" s="21"/>
      <c r="E64" s="21"/>
      <c r="F64" s="21"/>
      <c r="G64" s="21"/>
      <c r="H64" s="21"/>
      <c r="I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Y64" s="3"/>
    </row>
    <row r="65" spans="3:25" ht="12.75">
      <c r="C65" s="21"/>
      <c r="D65" s="21"/>
      <c r="E65" s="21"/>
      <c r="F65" s="21"/>
      <c r="G65" s="21"/>
      <c r="H65" s="21"/>
      <c r="I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Y65" s="3"/>
    </row>
    <row r="66" spans="3:25" ht="12.75"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Y66" s="3"/>
    </row>
    <row r="67" spans="3:25" ht="12.75">
      <c r="C67" s="21"/>
      <c r="D67" s="21"/>
      <c r="E67" s="21"/>
      <c r="F67" s="21"/>
      <c r="G67" s="21"/>
      <c r="H67" s="21"/>
      <c r="I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Y67" s="3"/>
    </row>
    <row r="68" spans="3:25" ht="12.75">
      <c r="C68" s="21"/>
      <c r="D68" s="21"/>
      <c r="E68" s="21"/>
      <c r="F68" s="21"/>
      <c r="G68" s="21"/>
      <c r="H68" s="21"/>
      <c r="I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Y68" s="3"/>
    </row>
    <row r="69" spans="3:25" ht="12.75">
      <c r="C69" s="21"/>
      <c r="D69" s="21"/>
      <c r="E69" s="21"/>
      <c r="F69" s="21"/>
      <c r="G69" s="21"/>
      <c r="H69" s="21"/>
      <c r="I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Y69" s="3"/>
    </row>
    <row r="70" spans="3:25" ht="12.75">
      <c r="C70" s="21"/>
      <c r="D70" s="21"/>
      <c r="E70" s="21"/>
      <c r="F70" s="21"/>
      <c r="G70" s="21"/>
      <c r="H70" s="21"/>
      <c r="I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Y70" s="3"/>
    </row>
    <row r="71" spans="3:25" ht="12.75">
      <c r="C71" s="21"/>
      <c r="D71" s="21"/>
      <c r="E71" s="21"/>
      <c r="F71" s="21"/>
      <c r="G71" s="21"/>
      <c r="H71" s="21"/>
      <c r="I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Y71" s="3"/>
    </row>
    <row r="72" spans="3:25" ht="12.75">
      <c r="C72" s="21"/>
      <c r="D72" s="21"/>
      <c r="E72" s="21"/>
      <c r="F72" s="21"/>
      <c r="G72" s="21"/>
      <c r="H72" s="21"/>
      <c r="I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Y72" s="3"/>
    </row>
    <row r="73" spans="3:25" ht="12.75">
      <c r="C73" s="21"/>
      <c r="D73" s="21"/>
      <c r="E73" s="21"/>
      <c r="F73" s="21"/>
      <c r="G73" s="21"/>
      <c r="H73" s="21"/>
      <c r="I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Y73" s="3"/>
    </row>
    <row r="74" spans="3:25" ht="12.75">
      <c r="C74" s="21"/>
      <c r="D74" s="21"/>
      <c r="E74" s="21"/>
      <c r="F74" s="21"/>
      <c r="G74" s="21"/>
      <c r="H74" s="21"/>
      <c r="I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Y74" s="3"/>
    </row>
    <row r="75" spans="3:25" ht="12.75">
      <c r="C75" s="21"/>
      <c r="D75" s="21"/>
      <c r="E75" s="21"/>
      <c r="F75" s="21"/>
      <c r="G75" s="21"/>
      <c r="H75" s="21"/>
      <c r="I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Y75" s="3"/>
    </row>
    <row r="76" spans="3:25" ht="12.75">
      <c r="C76" s="21"/>
      <c r="D76" s="21"/>
      <c r="E76" s="21"/>
      <c r="F76" s="21"/>
      <c r="G76" s="21"/>
      <c r="H76" s="21"/>
      <c r="I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Y76" s="3"/>
    </row>
    <row r="77" spans="3:25" ht="12.75">
      <c r="C77" s="21"/>
      <c r="D77" s="21"/>
      <c r="E77" s="21"/>
      <c r="F77" s="21"/>
      <c r="G77" s="21"/>
      <c r="H77" s="21"/>
      <c r="I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Y77" s="3"/>
    </row>
    <row r="78" spans="3:25" ht="12.75">
      <c r="C78" s="21"/>
      <c r="D78" s="21"/>
      <c r="E78" s="21"/>
      <c r="F78" s="21"/>
      <c r="G78" s="21"/>
      <c r="H78" s="21"/>
      <c r="I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Y78" s="3"/>
    </row>
    <row r="79" spans="3:25" ht="12.75">
      <c r="C79" s="21"/>
      <c r="D79" s="21"/>
      <c r="E79" s="21"/>
      <c r="F79" s="21"/>
      <c r="G79" s="21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Y79" s="3"/>
    </row>
    <row r="80" spans="3:25" ht="12.75">
      <c r="C80" s="21"/>
      <c r="D80" s="21"/>
      <c r="E80" s="21"/>
      <c r="F80" s="21"/>
      <c r="G80" s="21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Y80" s="3"/>
    </row>
    <row r="81" spans="3:25" ht="12.75">
      <c r="C81" s="21"/>
      <c r="D81" s="21"/>
      <c r="E81" s="21"/>
      <c r="F81" s="21"/>
      <c r="G81" s="21"/>
      <c r="H81" s="21"/>
      <c r="I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Y81" s="3"/>
    </row>
    <row r="82" spans="3:25" ht="12.75">
      <c r="C82" s="21"/>
      <c r="D82" s="21"/>
      <c r="E82" s="21"/>
      <c r="F82" s="21"/>
      <c r="G82" s="21"/>
      <c r="H82" s="21"/>
      <c r="I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Y82" s="3"/>
    </row>
    <row r="83" spans="3:25" ht="12.75">
      <c r="C83" s="21"/>
      <c r="D83" s="21"/>
      <c r="E83" s="21"/>
      <c r="F83" s="21"/>
      <c r="G83" s="21"/>
      <c r="H83" s="21"/>
      <c r="I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Y83" s="3"/>
    </row>
    <row r="84" spans="3:25" ht="12.75">
      <c r="C84" s="21"/>
      <c r="D84" s="21"/>
      <c r="E84" s="21"/>
      <c r="F84" s="21"/>
      <c r="G84" s="21"/>
      <c r="H84" s="21"/>
      <c r="I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Y84" s="3"/>
    </row>
    <row r="85" spans="3:25" ht="12.75">
      <c r="C85" s="21"/>
      <c r="D85" s="21"/>
      <c r="E85" s="21"/>
      <c r="F85" s="21"/>
      <c r="G85" s="21"/>
      <c r="H85" s="21"/>
      <c r="I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Y85" s="3"/>
    </row>
    <row r="86" spans="3:25" ht="12.75">
      <c r="C86" s="21"/>
      <c r="D86" s="21"/>
      <c r="E86" s="21"/>
      <c r="F86" s="21"/>
      <c r="G86" s="21"/>
      <c r="H86" s="21"/>
      <c r="I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Y86" s="3"/>
    </row>
    <row r="87" spans="3:25" ht="12.75">
      <c r="C87" s="21"/>
      <c r="D87" s="21"/>
      <c r="E87" s="21"/>
      <c r="F87" s="21"/>
      <c r="G87" s="21"/>
      <c r="H87" s="21"/>
      <c r="I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Y87" s="3"/>
    </row>
    <row r="88" spans="3:25" ht="12.75">
      <c r="C88" s="21"/>
      <c r="D88" s="21"/>
      <c r="E88" s="21"/>
      <c r="F88" s="21"/>
      <c r="G88" s="21"/>
      <c r="H88" s="21"/>
      <c r="I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Y88" s="3"/>
    </row>
    <row r="89" spans="3:25" ht="12.75">
      <c r="C89" s="21"/>
      <c r="D89" s="21"/>
      <c r="E89" s="21"/>
      <c r="F89" s="21"/>
      <c r="G89" s="21"/>
      <c r="H89" s="21"/>
      <c r="I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Y89" s="3"/>
    </row>
    <row r="90" spans="3:25" ht="12.75">
      <c r="C90" s="21"/>
      <c r="D90" s="21"/>
      <c r="E90" s="21"/>
      <c r="F90" s="21"/>
      <c r="G90" s="21"/>
      <c r="H90" s="21"/>
      <c r="I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Y90" s="3"/>
    </row>
    <row r="91" spans="3:25" ht="12.75">
      <c r="C91" s="21"/>
      <c r="D91" s="21"/>
      <c r="E91" s="21"/>
      <c r="F91" s="21"/>
      <c r="G91" s="21"/>
      <c r="H91" s="21"/>
      <c r="I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Y91" s="3"/>
    </row>
    <row r="92" spans="3:25" ht="12.75">
      <c r="C92" s="21"/>
      <c r="D92" s="21"/>
      <c r="E92" s="21"/>
      <c r="F92" s="21"/>
      <c r="G92" s="21"/>
      <c r="H92" s="21"/>
      <c r="I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Y92" s="3"/>
    </row>
    <row r="93" spans="3:25" ht="12.75">
      <c r="C93" s="21"/>
      <c r="D93" s="21"/>
      <c r="E93" s="21"/>
      <c r="F93" s="21"/>
      <c r="G93" s="21"/>
      <c r="H93" s="21"/>
      <c r="I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Y93" s="3"/>
    </row>
    <row r="94" spans="3:25" ht="12.75">
      <c r="C94" s="21"/>
      <c r="D94" s="21"/>
      <c r="E94" s="21"/>
      <c r="F94" s="21"/>
      <c r="G94" s="21"/>
      <c r="H94" s="21"/>
      <c r="I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Y94" s="3"/>
    </row>
    <row r="95" spans="3:25" ht="12.75">
      <c r="C95" s="21"/>
      <c r="D95" s="21"/>
      <c r="E95" s="21"/>
      <c r="F95" s="21"/>
      <c r="G95" s="21"/>
      <c r="H95" s="21"/>
      <c r="I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Y95" s="3"/>
    </row>
    <row r="96" spans="3:25" ht="12.75">
      <c r="C96" s="21"/>
      <c r="D96" s="21"/>
      <c r="E96" s="21"/>
      <c r="F96" s="21"/>
      <c r="G96" s="21"/>
      <c r="H96" s="21"/>
      <c r="I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Y96" s="3"/>
    </row>
    <row r="97" spans="3:25" ht="12.75">
      <c r="C97" s="21"/>
      <c r="D97" s="21"/>
      <c r="E97" s="21"/>
      <c r="F97" s="21"/>
      <c r="G97" s="21"/>
      <c r="H97" s="21"/>
      <c r="I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Y97" s="3"/>
    </row>
    <row r="98" spans="3:25" ht="12.75">
      <c r="C98" s="21"/>
      <c r="D98" s="21"/>
      <c r="E98" s="21"/>
      <c r="F98" s="21"/>
      <c r="G98" s="21"/>
      <c r="H98" s="21"/>
      <c r="I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Y98" s="3"/>
    </row>
    <row r="99" spans="3:25" ht="12.75">
      <c r="C99" s="21"/>
      <c r="D99" s="21"/>
      <c r="E99" s="21"/>
      <c r="F99" s="21"/>
      <c r="G99" s="21"/>
      <c r="H99" s="21"/>
      <c r="I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Y99" s="3"/>
    </row>
    <row r="100" spans="3:25" ht="12.75">
      <c r="C100" s="21"/>
      <c r="D100" s="21"/>
      <c r="E100" s="21"/>
      <c r="F100" s="21"/>
      <c r="G100" s="21"/>
      <c r="H100" s="21"/>
      <c r="I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Y100" s="3"/>
    </row>
    <row r="101" spans="3:25" ht="12.75">
      <c r="C101" s="21"/>
      <c r="D101" s="21"/>
      <c r="E101" s="21"/>
      <c r="F101" s="21"/>
      <c r="G101" s="21"/>
      <c r="H101" s="21"/>
      <c r="I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Y101" s="3"/>
    </row>
    <row r="102" spans="3:25" ht="12.75">
      <c r="C102" s="21"/>
      <c r="D102" s="21"/>
      <c r="E102" s="21"/>
      <c r="F102" s="21"/>
      <c r="G102" s="21"/>
      <c r="H102" s="21"/>
      <c r="I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Y102" s="3"/>
    </row>
    <row r="103" spans="3:25" ht="12.75">
      <c r="C103" s="21"/>
      <c r="D103" s="21"/>
      <c r="E103" s="21"/>
      <c r="F103" s="21"/>
      <c r="G103" s="21"/>
      <c r="H103" s="21"/>
      <c r="I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Y103" s="3"/>
    </row>
    <row r="104" spans="3:25" ht="12.75">
      <c r="C104" s="21"/>
      <c r="D104" s="21"/>
      <c r="E104" s="21"/>
      <c r="F104" s="21"/>
      <c r="G104" s="21"/>
      <c r="H104" s="21"/>
      <c r="I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Y104" s="3"/>
    </row>
    <row r="105" spans="3:25" ht="12.75">
      <c r="C105" s="21"/>
      <c r="D105" s="21"/>
      <c r="E105" s="21"/>
      <c r="F105" s="21"/>
      <c r="G105" s="21"/>
      <c r="H105" s="21"/>
      <c r="I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Y105" s="3"/>
    </row>
    <row r="106" spans="3:25" ht="12.75">
      <c r="C106" s="21"/>
      <c r="D106" s="21"/>
      <c r="E106" s="21"/>
      <c r="F106" s="21"/>
      <c r="G106" s="21"/>
      <c r="H106" s="21"/>
      <c r="I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Y106" s="3"/>
    </row>
    <row r="107" spans="3:25" ht="12.75">
      <c r="C107" s="21"/>
      <c r="D107" s="21"/>
      <c r="E107" s="21"/>
      <c r="F107" s="21"/>
      <c r="G107" s="21"/>
      <c r="H107" s="21"/>
      <c r="I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Y107" s="3"/>
    </row>
    <row r="108" spans="3:25" ht="12.75">
      <c r="C108" s="21"/>
      <c r="D108" s="21"/>
      <c r="E108" s="21"/>
      <c r="F108" s="21"/>
      <c r="G108" s="21"/>
      <c r="H108" s="21"/>
      <c r="I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Y108" s="3"/>
    </row>
    <row r="109" spans="3:25" ht="12.75">
      <c r="C109" s="21"/>
      <c r="D109" s="21"/>
      <c r="E109" s="21"/>
      <c r="F109" s="21"/>
      <c r="G109" s="21"/>
      <c r="H109" s="21"/>
      <c r="I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Y109" s="3"/>
    </row>
    <row r="110" spans="3:25" ht="12.75">
      <c r="C110" s="21"/>
      <c r="D110" s="21"/>
      <c r="E110" s="21"/>
      <c r="F110" s="21"/>
      <c r="G110" s="21"/>
      <c r="H110" s="21"/>
      <c r="I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Y110" s="3"/>
    </row>
    <row r="111" spans="3:25" ht="12.75">
      <c r="C111" s="21"/>
      <c r="D111" s="21"/>
      <c r="E111" s="21"/>
      <c r="F111" s="21"/>
      <c r="G111" s="21"/>
      <c r="H111" s="21"/>
      <c r="I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Y111" s="3"/>
    </row>
    <row r="112" spans="3:25" ht="12.75">
      <c r="C112" s="21"/>
      <c r="D112" s="21"/>
      <c r="E112" s="21"/>
      <c r="F112" s="21"/>
      <c r="G112" s="21"/>
      <c r="H112" s="21"/>
      <c r="I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Y112" s="3"/>
    </row>
    <row r="113" spans="3:25" ht="12.75">
      <c r="C113" s="21"/>
      <c r="D113" s="21"/>
      <c r="E113" s="21"/>
      <c r="F113" s="21"/>
      <c r="G113" s="21"/>
      <c r="H113" s="21"/>
      <c r="I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Y113" s="3"/>
    </row>
    <row r="114" spans="3:25" ht="12.75">
      <c r="C114" s="21"/>
      <c r="D114" s="21"/>
      <c r="E114" s="21"/>
      <c r="F114" s="21"/>
      <c r="G114" s="21"/>
      <c r="H114" s="21"/>
      <c r="I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Y114" s="3"/>
    </row>
    <row r="115" spans="3:25" ht="12.75">
      <c r="C115" s="21"/>
      <c r="D115" s="21"/>
      <c r="E115" s="21"/>
      <c r="F115" s="21"/>
      <c r="G115" s="21"/>
      <c r="H115" s="21"/>
      <c r="I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Y115" s="3"/>
    </row>
    <row r="116" spans="3:25" ht="12.75">
      <c r="C116" s="21"/>
      <c r="D116" s="21"/>
      <c r="E116" s="21"/>
      <c r="F116" s="21"/>
      <c r="G116" s="21"/>
      <c r="H116" s="21"/>
      <c r="I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Y116" s="3"/>
    </row>
    <row r="117" spans="3:25" ht="12.75">
      <c r="C117" s="21"/>
      <c r="D117" s="21"/>
      <c r="E117" s="21"/>
      <c r="F117" s="21"/>
      <c r="G117" s="21"/>
      <c r="H117" s="21"/>
      <c r="I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Y117" s="3"/>
    </row>
    <row r="118" spans="3:25" ht="12.75">
      <c r="C118" s="21"/>
      <c r="D118" s="21"/>
      <c r="E118" s="21"/>
      <c r="F118" s="21"/>
      <c r="G118" s="21"/>
      <c r="H118" s="21"/>
      <c r="I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Y118" s="3"/>
    </row>
    <row r="119" spans="3:25" ht="12.75">
      <c r="C119" s="21"/>
      <c r="D119" s="21"/>
      <c r="E119" s="21"/>
      <c r="F119" s="21"/>
      <c r="G119" s="21"/>
      <c r="H119" s="21"/>
      <c r="I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Y119" s="3"/>
    </row>
    <row r="120" spans="3:25" ht="12.75">
      <c r="C120" s="21"/>
      <c r="D120" s="21"/>
      <c r="E120" s="21"/>
      <c r="F120" s="21"/>
      <c r="G120" s="21"/>
      <c r="H120" s="21"/>
      <c r="I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Y120" s="3"/>
    </row>
    <row r="121" spans="3:25" ht="12.75">
      <c r="C121" s="21"/>
      <c r="D121" s="21"/>
      <c r="E121" s="21"/>
      <c r="F121" s="21"/>
      <c r="G121" s="21"/>
      <c r="H121" s="21"/>
      <c r="I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Y121" s="3"/>
    </row>
    <row r="122" spans="3:25" ht="12.75">
      <c r="C122" s="21"/>
      <c r="D122" s="21"/>
      <c r="E122" s="21"/>
      <c r="F122" s="21"/>
      <c r="G122" s="21"/>
      <c r="H122" s="21"/>
      <c r="I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Y122" s="3"/>
    </row>
    <row r="123" spans="3:25" ht="12.75">
      <c r="C123" s="21"/>
      <c r="D123" s="21"/>
      <c r="E123" s="21"/>
      <c r="F123" s="21"/>
      <c r="G123" s="21"/>
      <c r="H123" s="21"/>
      <c r="I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Y123" s="3"/>
    </row>
    <row r="124" spans="3:25" ht="12.75"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Y124" s="3"/>
    </row>
    <row r="125" spans="3:25" ht="12.75"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Y125" s="3"/>
    </row>
    <row r="126" spans="3:25" ht="12.75"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Y126" s="3"/>
    </row>
    <row r="127" spans="3:25" ht="12.75"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Y127" s="3"/>
    </row>
    <row r="128" spans="3:25" ht="12.75"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Y128" s="3"/>
    </row>
    <row r="129" spans="3:25" ht="12.75"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Y129" s="3"/>
    </row>
    <row r="130" spans="3:25" ht="12.75"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3"/>
    </row>
    <row r="131" spans="3:25" ht="12.75"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Y131" s="3"/>
    </row>
    <row r="132" spans="3:25" ht="12.75">
      <c r="C132" s="21"/>
      <c r="D132" s="21"/>
      <c r="E132" s="21"/>
      <c r="F132" s="21"/>
      <c r="G132" s="21"/>
      <c r="H132" s="21"/>
      <c r="I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Y132" s="3"/>
    </row>
    <row r="133" spans="3:25" ht="12.75">
      <c r="C133" s="21"/>
      <c r="D133" s="21"/>
      <c r="E133" s="21"/>
      <c r="F133" s="21"/>
      <c r="G133" s="21"/>
      <c r="H133" s="21"/>
      <c r="I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Y133" s="3"/>
    </row>
    <row r="134" spans="3:25" ht="12.75">
      <c r="C134" s="21"/>
      <c r="D134" s="21"/>
      <c r="E134" s="21"/>
      <c r="F134" s="21"/>
      <c r="G134" s="21"/>
      <c r="H134" s="21"/>
      <c r="I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Y134" s="3"/>
    </row>
    <row r="135" spans="3:25" ht="12.75">
      <c r="C135" s="21"/>
      <c r="D135" s="21"/>
      <c r="E135" s="21"/>
      <c r="F135" s="21"/>
      <c r="G135" s="21"/>
      <c r="H135" s="21"/>
      <c r="I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Y135" s="3"/>
    </row>
    <row r="136" spans="3:25" ht="12.75">
      <c r="C136" s="21"/>
      <c r="D136" s="21"/>
      <c r="E136" s="21"/>
      <c r="F136" s="21"/>
      <c r="G136" s="21"/>
      <c r="H136" s="21"/>
      <c r="I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Y136" s="3"/>
    </row>
    <row r="137" spans="3:25" ht="12.75">
      <c r="C137" s="21"/>
      <c r="D137" s="21"/>
      <c r="E137" s="21"/>
      <c r="F137" s="21"/>
      <c r="G137" s="21"/>
      <c r="H137" s="21"/>
      <c r="I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Y137" s="3"/>
    </row>
    <row r="138" spans="3:25" ht="12.75">
      <c r="C138" s="21"/>
      <c r="D138" s="21"/>
      <c r="E138" s="21"/>
      <c r="F138" s="21"/>
      <c r="G138" s="21"/>
      <c r="H138" s="21"/>
      <c r="I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Y138" s="3"/>
    </row>
    <row r="139" spans="3:25" ht="12.75">
      <c r="C139" s="21"/>
      <c r="D139" s="21"/>
      <c r="E139" s="21"/>
      <c r="F139" s="21"/>
      <c r="G139" s="21"/>
      <c r="H139" s="21"/>
      <c r="I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Y139" s="3"/>
    </row>
    <row r="140" spans="3:25" ht="12.75">
      <c r="C140" s="21"/>
      <c r="D140" s="21"/>
      <c r="E140" s="21"/>
      <c r="F140" s="21"/>
      <c r="G140" s="21"/>
      <c r="H140" s="21"/>
      <c r="I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Y140" s="3"/>
    </row>
    <row r="141" spans="3:25" ht="12.75">
      <c r="C141" s="21"/>
      <c r="D141" s="21"/>
      <c r="E141" s="21"/>
      <c r="F141" s="21"/>
      <c r="G141" s="21"/>
      <c r="H141" s="21"/>
      <c r="I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Y141" s="3"/>
    </row>
    <row r="142" spans="3:25" ht="12.75">
      <c r="C142" s="21"/>
      <c r="D142" s="21"/>
      <c r="E142" s="21"/>
      <c r="F142" s="21"/>
      <c r="G142" s="21"/>
      <c r="H142" s="21"/>
      <c r="I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Y142" s="3"/>
    </row>
    <row r="143" spans="3:25" ht="12.75">
      <c r="C143" s="21"/>
      <c r="D143" s="21"/>
      <c r="E143" s="21"/>
      <c r="F143" s="21"/>
      <c r="G143" s="21"/>
      <c r="H143" s="21"/>
      <c r="I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Y143" s="3"/>
    </row>
    <row r="144" spans="3:25" ht="12.75">
      <c r="C144" s="21"/>
      <c r="D144" s="21"/>
      <c r="E144" s="21"/>
      <c r="F144" s="21"/>
      <c r="G144" s="21"/>
      <c r="H144" s="21"/>
      <c r="I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Y144" s="3"/>
    </row>
    <row r="145" spans="3:25" ht="12.75">
      <c r="C145" s="21"/>
      <c r="D145" s="21"/>
      <c r="E145" s="21"/>
      <c r="F145" s="21"/>
      <c r="G145" s="21"/>
      <c r="H145" s="21"/>
      <c r="I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Y145" s="3"/>
    </row>
    <row r="146" spans="3:25" ht="12.75">
      <c r="C146" s="21"/>
      <c r="D146" s="21"/>
      <c r="E146" s="21"/>
      <c r="F146" s="21"/>
      <c r="G146" s="21"/>
      <c r="H146" s="21"/>
      <c r="I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Y146" s="3"/>
    </row>
    <row r="147" spans="3:25" ht="12.75">
      <c r="C147" s="21"/>
      <c r="D147" s="21"/>
      <c r="E147" s="21"/>
      <c r="F147" s="21"/>
      <c r="G147" s="21"/>
      <c r="H147" s="21"/>
      <c r="I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Y147" s="3"/>
    </row>
    <row r="148" spans="3:25" ht="12.75">
      <c r="C148" s="21"/>
      <c r="D148" s="21"/>
      <c r="E148" s="21"/>
      <c r="F148" s="21"/>
      <c r="G148" s="21"/>
      <c r="H148" s="21"/>
      <c r="I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Y148" s="3"/>
    </row>
    <row r="149" spans="3:25" ht="12.75">
      <c r="C149" s="21"/>
      <c r="D149" s="21"/>
      <c r="E149" s="21"/>
      <c r="F149" s="21"/>
      <c r="G149" s="21"/>
      <c r="H149" s="21"/>
      <c r="I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Y149" s="3"/>
    </row>
    <row r="150" spans="3:25" ht="12.75">
      <c r="C150" s="21"/>
      <c r="D150" s="21"/>
      <c r="E150" s="21"/>
      <c r="F150" s="21"/>
      <c r="G150" s="21"/>
      <c r="H150" s="21"/>
      <c r="I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Y150" s="3"/>
    </row>
    <row r="151" spans="3:25" ht="12.75">
      <c r="C151" s="21"/>
      <c r="D151" s="21"/>
      <c r="E151" s="21"/>
      <c r="F151" s="21"/>
      <c r="G151" s="21"/>
      <c r="H151" s="21"/>
      <c r="I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Y151" s="3"/>
    </row>
    <row r="152" spans="3:25" ht="12.75">
      <c r="C152" s="21"/>
      <c r="D152" s="21"/>
      <c r="E152" s="21"/>
      <c r="F152" s="21"/>
      <c r="G152" s="21"/>
      <c r="H152" s="21"/>
      <c r="I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Y152" s="3"/>
    </row>
    <row r="153" spans="3:25" ht="12.75">
      <c r="C153" s="21"/>
      <c r="D153" s="21"/>
      <c r="E153" s="21"/>
      <c r="F153" s="21"/>
      <c r="G153" s="21"/>
      <c r="H153" s="21"/>
      <c r="I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Y153" s="3"/>
    </row>
    <row r="154" spans="3:25" ht="12.75">
      <c r="C154" s="21"/>
      <c r="D154" s="21"/>
      <c r="E154" s="21"/>
      <c r="F154" s="21"/>
      <c r="G154" s="21"/>
      <c r="H154" s="21"/>
      <c r="I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Y154" s="3"/>
    </row>
    <row r="155" spans="3:25" ht="12.75">
      <c r="C155" s="21"/>
      <c r="D155" s="21"/>
      <c r="E155" s="21"/>
      <c r="F155" s="21"/>
      <c r="G155" s="21"/>
      <c r="H155" s="21"/>
      <c r="I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Y155" s="3"/>
    </row>
    <row r="156" spans="3:25" ht="12.75">
      <c r="C156" s="21"/>
      <c r="D156" s="21"/>
      <c r="E156" s="21"/>
      <c r="F156" s="21"/>
      <c r="G156" s="21"/>
      <c r="H156" s="21"/>
      <c r="I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Y156" s="3"/>
    </row>
    <row r="157" spans="3:25" ht="12.75">
      <c r="C157" s="21"/>
      <c r="D157" s="21"/>
      <c r="E157" s="21"/>
      <c r="F157" s="21"/>
      <c r="G157" s="21"/>
      <c r="H157" s="21"/>
      <c r="I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Y157" s="3"/>
    </row>
    <row r="158" spans="3:25" ht="12.75">
      <c r="C158" s="21"/>
      <c r="D158" s="21"/>
      <c r="E158" s="21"/>
      <c r="F158" s="21"/>
      <c r="G158" s="21"/>
      <c r="H158" s="21"/>
      <c r="I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Y158" s="3"/>
    </row>
    <row r="159" spans="3:25" ht="12.75">
      <c r="C159" s="21"/>
      <c r="D159" s="21"/>
      <c r="E159" s="21"/>
      <c r="F159" s="21"/>
      <c r="G159" s="21"/>
      <c r="H159" s="21"/>
      <c r="I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Y159" s="3"/>
    </row>
    <row r="160" spans="3:25" ht="12.75">
      <c r="C160" s="21"/>
      <c r="D160" s="21"/>
      <c r="E160" s="21"/>
      <c r="F160" s="21"/>
      <c r="G160" s="21"/>
      <c r="H160" s="21"/>
      <c r="I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Y160" s="3"/>
    </row>
    <row r="161" spans="3:25" ht="12.75">
      <c r="C161" s="21"/>
      <c r="D161" s="21"/>
      <c r="E161" s="21"/>
      <c r="F161" s="21"/>
      <c r="G161" s="21"/>
      <c r="H161" s="21"/>
      <c r="I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Y161" s="3"/>
    </row>
    <row r="162" spans="3:25" ht="12.75">
      <c r="C162" s="21"/>
      <c r="D162" s="21"/>
      <c r="E162" s="21"/>
      <c r="F162" s="21"/>
      <c r="G162" s="21"/>
      <c r="H162" s="21"/>
      <c r="I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Y162" s="3"/>
    </row>
    <row r="163" spans="3:25" ht="12.75">
      <c r="C163" s="21"/>
      <c r="D163" s="21"/>
      <c r="E163" s="21"/>
      <c r="F163" s="21"/>
      <c r="G163" s="21"/>
      <c r="H163" s="21"/>
      <c r="I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Y163" s="3"/>
    </row>
    <row r="164" spans="3:25" ht="12.75">
      <c r="C164" s="21"/>
      <c r="D164" s="21"/>
      <c r="E164" s="21"/>
      <c r="F164" s="21"/>
      <c r="G164" s="21"/>
      <c r="H164" s="21"/>
      <c r="I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Y164" s="3"/>
    </row>
    <row r="165" spans="3:25" ht="12.75">
      <c r="C165" s="21"/>
      <c r="D165" s="21"/>
      <c r="E165" s="21"/>
      <c r="F165" s="21"/>
      <c r="G165" s="21"/>
      <c r="H165" s="21"/>
      <c r="I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Y165" s="3"/>
    </row>
    <row r="166" spans="3:25" ht="12.75">
      <c r="C166" s="21"/>
      <c r="D166" s="21"/>
      <c r="E166" s="21"/>
      <c r="F166" s="21"/>
      <c r="G166" s="21"/>
      <c r="H166" s="21"/>
      <c r="I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Y166" s="3"/>
    </row>
    <row r="167" spans="3:25" ht="12.75">
      <c r="C167" s="21"/>
      <c r="D167" s="21"/>
      <c r="E167" s="21"/>
      <c r="F167" s="21"/>
      <c r="G167" s="21"/>
      <c r="H167" s="21"/>
      <c r="I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Y167" s="3"/>
    </row>
    <row r="168" spans="3:25" ht="12.75">
      <c r="C168" s="21"/>
      <c r="D168" s="21"/>
      <c r="E168" s="21"/>
      <c r="F168" s="21"/>
      <c r="G168" s="21"/>
      <c r="H168" s="21"/>
      <c r="I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Y168" s="3"/>
    </row>
    <row r="169" spans="3:25" ht="12.75">
      <c r="C169" s="21"/>
      <c r="D169" s="21"/>
      <c r="E169" s="21"/>
      <c r="F169" s="21"/>
      <c r="G169" s="21"/>
      <c r="H169" s="21"/>
      <c r="I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Y169" s="3"/>
    </row>
    <row r="170" spans="3:25" ht="12.75">
      <c r="C170" s="21"/>
      <c r="D170" s="21"/>
      <c r="E170" s="21"/>
      <c r="F170" s="21"/>
      <c r="G170" s="21"/>
      <c r="H170" s="21"/>
      <c r="I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Y170" s="3"/>
    </row>
    <row r="171" spans="3:25" ht="12.75">
      <c r="C171" s="21"/>
      <c r="D171" s="21"/>
      <c r="E171" s="21"/>
      <c r="F171" s="21"/>
      <c r="G171" s="21"/>
      <c r="H171" s="21"/>
      <c r="I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Y171" s="3"/>
    </row>
    <row r="172" spans="3:25" ht="12.75">
      <c r="C172" s="21"/>
      <c r="D172" s="21"/>
      <c r="E172" s="21"/>
      <c r="F172" s="21"/>
      <c r="G172" s="21"/>
      <c r="H172" s="21"/>
      <c r="I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Y172" s="3"/>
    </row>
    <row r="173" spans="3:25" ht="12.75">
      <c r="C173" s="21"/>
      <c r="D173" s="21"/>
      <c r="E173" s="21"/>
      <c r="F173" s="21"/>
      <c r="G173" s="21"/>
      <c r="H173" s="21"/>
      <c r="I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Y173" s="3"/>
    </row>
    <row r="174" spans="3:25" ht="12.75">
      <c r="C174" s="21"/>
      <c r="D174" s="21"/>
      <c r="E174" s="21"/>
      <c r="F174" s="21"/>
      <c r="G174" s="21"/>
      <c r="H174" s="21"/>
      <c r="I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Y174" s="3"/>
    </row>
    <row r="175" spans="3:25" ht="12.75">
      <c r="C175" s="21"/>
      <c r="D175" s="21"/>
      <c r="E175" s="21"/>
      <c r="F175" s="21"/>
      <c r="G175" s="21"/>
      <c r="H175" s="21"/>
      <c r="I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Y175" s="3"/>
    </row>
    <row r="176" spans="3:25" ht="12.75">
      <c r="C176" s="21"/>
      <c r="D176" s="21"/>
      <c r="E176" s="21"/>
      <c r="F176" s="21"/>
      <c r="G176" s="21"/>
      <c r="H176" s="21"/>
      <c r="I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Y176" s="3"/>
    </row>
    <row r="177" spans="3:25" ht="12.75">
      <c r="C177" s="21"/>
      <c r="D177" s="21"/>
      <c r="E177" s="21"/>
      <c r="F177" s="21"/>
      <c r="G177" s="21"/>
      <c r="H177" s="21"/>
      <c r="I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Y177" s="3"/>
    </row>
    <row r="178" spans="3:25" ht="12.75">
      <c r="C178" s="21"/>
      <c r="D178" s="21"/>
      <c r="E178" s="21"/>
      <c r="F178" s="21"/>
      <c r="G178" s="21"/>
      <c r="H178" s="21"/>
      <c r="I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Y178" s="3"/>
    </row>
    <row r="179" spans="3:25" ht="12.75">
      <c r="C179" s="21"/>
      <c r="D179" s="21"/>
      <c r="E179" s="21"/>
      <c r="F179" s="21"/>
      <c r="G179" s="21"/>
      <c r="H179" s="21"/>
      <c r="I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Y179" s="3"/>
    </row>
    <row r="180" spans="3:25" ht="12.75">
      <c r="C180" s="21"/>
      <c r="D180" s="21"/>
      <c r="E180" s="21"/>
      <c r="F180" s="21"/>
      <c r="G180" s="21"/>
      <c r="H180" s="21"/>
      <c r="I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Y180" s="3"/>
    </row>
    <row r="181" spans="3:25" ht="12.75">
      <c r="C181" s="21"/>
      <c r="D181" s="21"/>
      <c r="E181" s="21"/>
      <c r="F181" s="21"/>
      <c r="G181" s="21"/>
      <c r="H181" s="21"/>
      <c r="I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Y181" s="3"/>
    </row>
    <row r="182" spans="3:25" ht="12.75">
      <c r="C182" s="21"/>
      <c r="D182" s="21"/>
      <c r="E182" s="21"/>
      <c r="F182" s="21"/>
      <c r="G182" s="21"/>
      <c r="H182" s="21"/>
      <c r="I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Y182" s="3"/>
    </row>
    <row r="183" spans="3:25" ht="12.75">
      <c r="C183" s="21"/>
      <c r="D183" s="21"/>
      <c r="E183" s="21"/>
      <c r="F183" s="21"/>
      <c r="G183" s="21"/>
      <c r="H183" s="21"/>
      <c r="I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Y183" s="3"/>
    </row>
    <row r="184" spans="3:25" ht="12.75">
      <c r="C184" s="21"/>
      <c r="D184" s="21"/>
      <c r="E184" s="21"/>
      <c r="F184" s="21"/>
      <c r="G184" s="21"/>
      <c r="H184" s="21"/>
      <c r="I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Y184" s="3"/>
    </row>
    <row r="185" spans="3:25" ht="12.75">
      <c r="C185" s="21"/>
      <c r="D185" s="21"/>
      <c r="E185" s="21"/>
      <c r="F185" s="21"/>
      <c r="G185" s="21"/>
      <c r="H185" s="21"/>
      <c r="I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Y185" s="3"/>
    </row>
    <row r="186" spans="3:25" ht="12.75">
      <c r="C186" s="21"/>
      <c r="D186" s="21"/>
      <c r="E186" s="21"/>
      <c r="F186" s="21"/>
      <c r="G186" s="21"/>
      <c r="H186" s="21"/>
      <c r="I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Y186" s="3"/>
    </row>
    <row r="187" spans="3:25" ht="12.75">
      <c r="C187" s="21"/>
      <c r="D187" s="21"/>
      <c r="E187" s="21"/>
      <c r="F187" s="21"/>
      <c r="G187" s="21"/>
      <c r="H187" s="21"/>
      <c r="I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Y187" s="3"/>
    </row>
    <row r="188" spans="3:25" ht="12.75">
      <c r="C188" s="21"/>
      <c r="D188" s="21"/>
      <c r="E188" s="21"/>
      <c r="F188" s="21"/>
      <c r="G188" s="21"/>
      <c r="H188" s="21"/>
      <c r="I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Y188" s="3"/>
    </row>
    <row r="189" spans="3:25" ht="12.75">
      <c r="C189" s="21"/>
      <c r="D189" s="21"/>
      <c r="E189" s="21"/>
      <c r="F189" s="21"/>
      <c r="G189" s="21"/>
      <c r="H189" s="21"/>
      <c r="I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Y189" s="3"/>
    </row>
    <row r="190" spans="3:25" ht="12.75">
      <c r="C190" s="21"/>
      <c r="D190" s="21"/>
      <c r="E190" s="21"/>
      <c r="F190" s="21"/>
      <c r="G190" s="21"/>
      <c r="H190" s="21"/>
      <c r="I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Y190" s="3"/>
    </row>
    <row r="191" spans="3:25" ht="12.75">
      <c r="C191" s="21"/>
      <c r="D191" s="21"/>
      <c r="E191" s="21"/>
      <c r="F191" s="21"/>
      <c r="G191" s="21"/>
      <c r="H191" s="21"/>
      <c r="I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Y191" s="3"/>
    </row>
    <row r="192" spans="3:25" ht="12.75">
      <c r="C192" s="21"/>
      <c r="D192" s="21"/>
      <c r="E192" s="21"/>
      <c r="F192" s="21"/>
      <c r="G192" s="21"/>
      <c r="H192" s="21"/>
      <c r="I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Y192" s="3"/>
    </row>
    <row r="193" spans="3:25" ht="12.75">
      <c r="C193" s="21"/>
      <c r="D193" s="21"/>
      <c r="E193" s="21"/>
      <c r="F193" s="21"/>
      <c r="G193" s="21"/>
      <c r="H193" s="21"/>
      <c r="I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Y193" s="3"/>
    </row>
    <row r="194" spans="3:25" ht="12.75">
      <c r="C194" s="21"/>
      <c r="D194" s="21"/>
      <c r="E194" s="21"/>
      <c r="F194" s="21"/>
      <c r="G194" s="21"/>
      <c r="H194" s="21"/>
      <c r="I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Y194" s="3"/>
    </row>
    <row r="195" spans="3:25" ht="12.75">
      <c r="C195" s="21"/>
      <c r="D195" s="21"/>
      <c r="E195" s="21"/>
      <c r="F195" s="21"/>
      <c r="G195" s="21"/>
      <c r="H195" s="21"/>
      <c r="I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Y195" s="3"/>
    </row>
    <row r="196" spans="3:25" ht="12.75">
      <c r="C196" s="21"/>
      <c r="D196" s="21"/>
      <c r="E196" s="21"/>
      <c r="F196" s="21"/>
      <c r="G196" s="21"/>
      <c r="H196" s="21"/>
      <c r="I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Y196" s="3"/>
    </row>
    <row r="197" spans="3:25" ht="12.75">
      <c r="C197" s="21"/>
      <c r="D197" s="21"/>
      <c r="E197" s="21"/>
      <c r="F197" s="21"/>
      <c r="G197" s="21"/>
      <c r="H197" s="21"/>
      <c r="I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Y197" s="3"/>
    </row>
    <row r="198" spans="3:25" ht="12.75">
      <c r="C198" s="21"/>
      <c r="D198" s="21"/>
      <c r="E198" s="21"/>
      <c r="F198" s="21"/>
      <c r="G198" s="21"/>
      <c r="H198" s="21"/>
      <c r="I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Y198" s="3"/>
    </row>
    <row r="199" spans="3:25" ht="12.75">
      <c r="C199" s="21"/>
      <c r="D199" s="21"/>
      <c r="E199" s="21"/>
      <c r="F199" s="21"/>
      <c r="G199" s="21"/>
      <c r="H199" s="21"/>
      <c r="I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Y199" s="3"/>
    </row>
    <row r="200" spans="3:25" ht="12.75">
      <c r="C200" s="21"/>
      <c r="D200" s="21"/>
      <c r="E200" s="21"/>
      <c r="F200" s="21"/>
      <c r="G200" s="21"/>
      <c r="H200" s="21"/>
      <c r="I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Y200" s="3"/>
    </row>
    <row r="201" spans="3:25" ht="12.75">
      <c r="C201" s="21"/>
      <c r="D201" s="21"/>
      <c r="E201" s="21"/>
      <c r="F201" s="21"/>
      <c r="G201" s="21"/>
      <c r="H201" s="21"/>
      <c r="I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Y201" s="3"/>
    </row>
    <row r="202" spans="3:25" ht="12.75">
      <c r="C202" s="21"/>
      <c r="D202" s="21"/>
      <c r="E202" s="21"/>
      <c r="F202" s="21"/>
      <c r="G202" s="21"/>
      <c r="H202" s="21"/>
      <c r="I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Y202" s="3"/>
    </row>
    <row r="203" spans="3:25" ht="12.75">
      <c r="C203" s="21"/>
      <c r="D203" s="21"/>
      <c r="E203" s="21"/>
      <c r="F203" s="21"/>
      <c r="G203" s="21"/>
      <c r="H203" s="21"/>
      <c r="I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Y203" s="3"/>
    </row>
    <row r="204" spans="3:25" ht="12.75">
      <c r="C204" s="21"/>
      <c r="D204" s="21"/>
      <c r="E204" s="21"/>
      <c r="F204" s="21"/>
      <c r="G204" s="21"/>
      <c r="H204" s="21"/>
      <c r="I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Y204" s="3"/>
    </row>
    <row r="205" spans="3:25" ht="12.75">
      <c r="C205" s="21"/>
      <c r="D205" s="21"/>
      <c r="E205" s="21"/>
      <c r="F205" s="21"/>
      <c r="G205" s="21"/>
      <c r="H205" s="21"/>
      <c r="I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Y205" s="3"/>
    </row>
    <row r="206" spans="3:25" ht="12.75">
      <c r="C206" s="21"/>
      <c r="D206" s="21"/>
      <c r="E206" s="21"/>
      <c r="F206" s="21"/>
      <c r="G206" s="21"/>
      <c r="H206" s="21"/>
      <c r="I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Y206" s="3"/>
    </row>
    <row r="207" spans="3:25" ht="12.75">
      <c r="C207" s="21"/>
      <c r="D207" s="21"/>
      <c r="E207" s="21"/>
      <c r="F207" s="21"/>
      <c r="G207" s="21"/>
      <c r="H207" s="21"/>
      <c r="I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Y207" s="3"/>
    </row>
    <row r="208" spans="3:25" ht="12.75">
      <c r="C208" s="21"/>
      <c r="D208" s="21"/>
      <c r="E208" s="21"/>
      <c r="F208" s="21"/>
      <c r="G208" s="21"/>
      <c r="H208" s="21"/>
      <c r="I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Y208" s="3"/>
    </row>
    <row r="209" spans="3:25" ht="12.75">
      <c r="C209" s="21"/>
      <c r="D209" s="21"/>
      <c r="E209" s="21"/>
      <c r="F209" s="21"/>
      <c r="G209" s="21"/>
      <c r="H209" s="21"/>
      <c r="I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Y209" s="3"/>
    </row>
    <row r="210" spans="3:25" ht="12.75">
      <c r="C210" s="21"/>
      <c r="D210" s="21"/>
      <c r="E210" s="21"/>
      <c r="F210" s="21"/>
      <c r="G210" s="21"/>
      <c r="H210" s="21"/>
      <c r="I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Y210" s="3"/>
    </row>
    <row r="211" spans="3:25" ht="12.75">
      <c r="C211" s="21"/>
      <c r="D211" s="21"/>
      <c r="E211" s="21"/>
      <c r="F211" s="21"/>
      <c r="G211" s="21"/>
      <c r="H211" s="21"/>
      <c r="I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Y211" s="3"/>
    </row>
    <row r="212" spans="3:25" ht="12.75">
      <c r="C212" s="21"/>
      <c r="D212" s="21"/>
      <c r="E212" s="21"/>
      <c r="F212" s="21"/>
      <c r="G212" s="21"/>
      <c r="H212" s="21"/>
      <c r="I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Y212" s="3"/>
    </row>
    <row r="213" spans="3:25" ht="12.75">
      <c r="C213" s="21"/>
      <c r="D213" s="21"/>
      <c r="E213" s="21"/>
      <c r="F213" s="21"/>
      <c r="G213" s="21"/>
      <c r="H213" s="21"/>
      <c r="I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Y213" s="3"/>
    </row>
    <row r="214" spans="3:25" ht="12.75">
      <c r="C214" s="21"/>
      <c r="D214" s="21"/>
      <c r="E214" s="21"/>
      <c r="F214" s="21"/>
      <c r="G214" s="21"/>
      <c r="H214" s="21"/>
      <c r="I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Y214" s="3"/>
    </row>
    <row r="215" spans="3:25" ht="12.75">
      <c r="C215" s="21"/>
      <c r="D215" s="21"/>
      <c r="E215" s="21"/>
      <c r="F215" s="21"/>
      <c r="G215" s="21"/>
      <c r="H215" s="21"/>
      <c r="I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Y215" s="3"/>
    </row>
    <row r="216" spans="3:25" ht="12.75">
      <c r="C216" s="21"/>
      <c r="D216" s="21"/>
      <c r="E216" s="21"/>
      <c r="F216" s="21"/>
      <c r="G216" s="21"/>
      <c r="H216" s="21"/>
      <c r="I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Y216" s="3"/>
    </row>
    <row r="217" spans="3:25" ht="12.75">
      <c r="C217" s="21"/>
      <c r="D217" s="21"/>
      <c r="E217" s="21"/>
      <c r="F217" s="21"/>
      <c r="G217" s="21"/>
      <c r="H217" s="21"/>
      <c r="I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Y217" s="3"/>
    </row>
    <row r="218" spans="3:25" ht="12.75">
      <c r="C218" s="21"/>
      <c r="D218" s="21"/>
      <c r="E218" s="21"/>
      <c r="F218" s="21"/>
      <c r="G218" s="21"/>
      <c r="H218" s="21"/>
      <c r="I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Y218" s="3"/>
    </row>
    <row r="219" spans="3:25" ht="12.75">
      <c r="C219" s="21"/>
      <c r="D219" s="21"/>
      <c r="E219" s="21"/>
      <c r="F219" s="21"/>
      <c r="G219" s="21"/>
      <c r="H219" s="21"/>
      <c r="I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Y219" s="3"/>
    </row>
    <row r="220" spans="3:25" ht="12.75">
      <c r="C220" s="21"/>
      <c r="D220" s="21"/>
      <c r="E220" s="21"/>
      <c r="F220" s="21"/>
      <c r="G220" s="21"/>
      <c r="H220" s="21"/>
      <c r="I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Y220" s="3"/>
    </row>
    <row r="221" spans="3:25" ht="12.75">
      <c r="C221" s="21"/>
      <c r="D221" s="21"/>
      <c r="E221" s="21"/>
      <c r="F221" s="21"/>
      <c r="G221" s="21"/>
      <c r="H221" s="21"/>
      <c r="I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Y221" s="3"/>
    </row>
    <row r="222" spans="3:25" ht="12.75">
      <c r="C222" s="21"/>
      <c r="D222" s="21"/>
      <c r="E222" s="21"/>
      <c r="F222" s="21"/>
      <c r="G222" s="21"/>
      <c r="H222" s="21"/>
      <c r="I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Y222" s="3"/>
    </row>
    <row r="223" spans="3:25" ht="12.75">
      <c r="C223" s="21"/>
      <c r="D223" s="21"/>
      <c r="E223" s="21"/>
      <c r="F223" s="21"/>
      <c r="G223" s="21"/>
      <c r="H223" s="21"/>
      <c r="I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Y223" s="3"/>
    </row>
    <row r="224" spans="3:25" ht="12.75">
      <c r="C224" s="21"/>
      <c r="D224" s="21"/>
      <c r="E224" s="21"/>
      <c r="F224" s="21"/>
      <c r="G224" s="21"/>
      <c r="H224" s="21"/>
      <c r="I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Y224" s="3"/>
    </row>
    <row r="225" spans="3:25" ht="12.75">
      <c r="C225" s="21"/>
      <c r="D225" s="21"/>
      <c r="E225" s="21"/>
      <c r="F225" s="21"/>
      <c r="G225" s="21"/>
      <c r="H225" s="21"/>
      <c r="I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Y225" s="3"/>
    </row>
    <row r="226" spans="3:25" ht="12.75">
      <c r="C226" s="21"/>
      <c r="D226" s="21"/>
      <c r="E226" s="21"/>
      <c r="F226" s="21"/>
      <c r="G226" s="21"/>
      <c r="H226" s="21"/>
      <c r="I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Y226" s="3"/>
    </row>
    <row r="227" spans="3:25" ht="12.75">
      <c r="C227" s="21"/>
      <c r="D227" s="21"/>
      <c r="E227" s="21"/>
      <c r="F227" s="21"/>
      <c r="G227" s="21"/>
      <c r="H227" s="21"/>
      <c r="I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Y227" s="3"/>
    </row>
    <row r="228" spans="3:25" ht="12.75">
      <c r="C228" s="21"/>
      <c r="D228" s="21"/>
      <c r="E228" s="21"/>
      <c r="F228" s="21"/>
      <c r="G228" s="21"/>
      <c r="H228" s="21"/>
      <c r="I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Y228" s="3"/>
    </row>
    <row r="229" spans="3:25" ht="12.75">
      <c r="C229" s="21"/>
      <c r="D229" s="21"/>
      <c r="E229" s="21"/>
      <c r="F229" s="21"/>
      <c r="G229" s="21"/>
      <c r="H229" s="21"/>
      <c r="I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Y229" s="3"/>
    </row>
    <row r="230" spans="3:25" ht="12.75">
      <c r="C230" s="21"/>
      <c r="D230" s="21"/>
      <c r="E230" s="21"/>
      <c r="F230" s="21"/>
      <c r="G230" s="21"/>
      <c r="H230" s="21"/>
      <c r="I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Y230" s="3"/>
    </row>
    <row r="231" spans="3:25" ht="12.75">
      <c r="C231" s="21"/>
      <c r="D231" s="21"/>
      <c r="E231" s="21"/>
      <c r="F231" s="21"/>
      <c r="G231" s="21"/>
      <c r="H231" s="21"/>
      <c r="I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Y231" s="3"/>
    </row>
    <row r="232" spans="3:25" ht="12.75">
      <c r="C232" s="21"/>
      <c r="D232" s="21"/>
      <c r="E232" s="21"/>
      <c r="F232" s="21"/>
      <c r="G232" s="21"/>
      <c r="H232" s="21"/>
      <c r="I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Y232" s="3"/>
    </row>
    <row r="233" spans="3:25" ht="12.75">
      <c r="C233" s="21"/>
      <c r="D233" s="21"/>
      <c r="E233" s="21"/>
      <c r="F233" s="21"/>
      <c r="G233" s="21"/>
      <c r="H233" s="21"/>
      <c r="I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Y233" s="3"/>
    </row>
    <row r="234" spans="3:25" ht="12.75">
      <c r="C234" s="21"/>
      <c r="D234" s="21"/>
      <c r="E234" s="21"/>
      <c r="F234" s="21"/>
      <c r="G234" s="21"/>
      <c r="H234" s="21"/>
      <c r="I234" s="21"/>
      <c r="Y234" s="3"/>
    </row>
    <row r="235" spans="3:25" ht="12.75">
      <c r="C235" s="21"/>
      <c r="D235" s="21"/>
      <c r="E235" s="21"/>
      <c r="F235" s="21"/>
      <c r="G235" s="21"/>
      <c r="H235" s="21"/>
      <c r="I235" s="21"/>
      <c r="Y235" s="3"/>
    </row>
    <row r="236" spans="3:25" ht="12.75">
      <c r="C236" s="21"/>
      <c r="D236" s="21"/>
      <c r="E236" s="21"/>
      <c r="F236" s="21"/>
      <c r="G236" s="21"/>
      <c r="H236" s="21"/>
      <c r="I236" s="21"/>
      <c r="Y236" s="3"/>
    </row>
    <row r="237" spans="3:25" ht="12.75">
      <c r="C237" s="21"/>
      <c r="D237" s="21"/>
      <c r="E237" s="21"/>
      <c r="F237" s="21"/>
      <c r="G237" s="21"/>
      <c r="H237" s="21"/>
      <c r="I237" s="21"/>
      <c r="Y237" s="3"/>
    </row>
    <row r="238" spans="3:25" ht="12.75">
      <c r="C238" s="21"/>
      <c r="D238" s="21"/>
      <c r="E238" s="21"/>
      <c r="F238" s="21"/>
      <c r="G238" s="21"/>
      <c r="H238" s="21"/>
      <c r="I238" s="21"/>
      <c r="Y238" s="3"/>
    </row>
    <row r="239" spans="3:25" ht="12.75">
      <c r="C239" s="21"/>
      <c r="D239" s="21"/>
      <c r="E239" s="21"/>
      <c r="F239" s="21"/>
      <c r="G239" s="21"/>
      <c r="H239" s="21"/>
      <c r="I239" s="21"/>
      <c r="Y239" s="3"/>
    </row>
    <row r="240" spans="3:25" ht="12.75">
      <c r="C240" s="21"/>
      <c r="D240" s="21"/>
      <c r="E240" s="21"/>
      <c r="F240" s="21"/>
      <c r="G240" s="21"/>
      <c r="H240" s="21"/>
      <c r="I240" s="21"/>
      <c r="Y240" s="3"/>
    </row>
    <row r="241" spans="3:25" ht="12.75">
      <c r="C241" s="21"/>
      <c r="D241" s="21"/>
      <c r="E241" s="21"/>
      <c r="F241" s="21"/>
      <c r="G241" s="21"/>
      <c r="H241" s="21"/>
      <c r="I241" s="21"/>
      <c r="Y241" s="3"/>
    </row>
    <row r="242" spans="3:25" ht="12.75">
      <c r="C242" s="21"/>
      <c r="D242" s="21"/>
      <c r="E242" s="21"/>
      <c r="F242" s="21"/>
      <c r="G242" s="21"/>
      <c r="H242" s="21"/>
      <c r="I242" s="21"/>
      <c r="Y242" s="3"/>
    </row>
    <row r="243" spans="3:25" ht="12.75">
      <c r="C243" s="21"/>
      <c r="D243" s="21"/>
      <c r="E243" s="21"/>
      <c r="F243" s="21"/>
      <c r="G243" s="21"/>
      <c r="H243" s="21"/>
      <c r="I243" s="21"/>
      <c r="Y243" s="3"/>
    </row>
    <row r="244" spans="3:25" ht="12.75">
      <c r="C244" s="21"/>
      <c r="D244" s="21"/>
      <c r="E244" s="21"/>
      <c r="F244" s="21"/>
      <c r="G244" s="21"/>
      <c r="H244" s="21"/>
      <c r="I244" s="21"/>
      <c r="Y244" s="3"/>
    </row>
    <row r="245" spans="3:25" ht="12.75">
      <c r="C245" s="21"/>
      <c r="D245" s="21"/>
      <c r="E245" s="21"/>
      <c r="F245" s="21"/>
      <c r="G245" s="21"/>
      <c r="H245" s="21"/>
      <c r="I245" s="21"/>
      <c r="Y245" s="3"/>
    </row>
    <row r="246" spans="3:25" ht="12.75">
      <c r="C246" s="21"/>
      <c r="D246" s="21"/>
      <c r="E246" s="21"/>
      <c r="F246" s="21"/>
      <c r="G246" s="21"/>
      <c r="H246" s="21"/>
      <c r="I246" s="21"/>
      <c r="Y246" s="3"/>
    </row>
    <row r="247" spans="3:25" ht="12.75">
      <c r="C247" s="21"/>
      <c r="D247" s="21"/>
      <c r="E247" s="21"/>
      <c r="F247" s="21"/>
      <c r="G247" s="21"/>
      <c r="H247" s="21"/>
      <c r="I247" s="21"/>
      <c r="Y247" s="3"/>
    </row>
    <row r="248" spans="3:25" ht="12.75">
      <c r="C248" s="21"/>
      <c r="D248" s="21"/>
      <c r="E248" s="21"/>
      <c r="F248" s="21"/>
      <c r="G248" s="21"/>
      <c r="H248" s="21"/>
      <c r="I248" s="21"/>
      <c r="Y248" s="3"/>
    </row>
    <row r="249" spans="3:25" ht="12.75">
      <c r="C249" s="21"/>
      <c r="D249" s="21"/>
      <c r="E249" s="21"/>
      <c r="F249" s="21"/>
      <c r="G249" s="21"/>
      <c r="H249" s="21"/>
      <c r="I249" s="21"/>
      <c r="Y249" s="3"/>
    </row>
    <row r="250" spans="3:25" ht="12.75">
      <c r="C250" s="21"/>
      <c r="D250" s="21"/>
      <c r="E250" s="21"/>
      <c r="F250" s="21"/>
      <c r="G250" s="21"/>
      <c r="H250" s="21"/>
      <c r="I250" s="21"/>
      <c r="Y250" s="3"/>
    </row>
    <row r="251" spans="3:25" ht="12.75">
      <c r="C251" s="21"/>
      <c r="D251" s="21"/>
      <c r="E251" s="21"/>
      <c r="F251" s="21"/>
      <c r="G251" s="21"/>
      <c r="H251" s="21"/>
      <c r="I251" s="21"/>
      <c r="Y251" s="3"/>
    </row>
    <row r="252" spans="3:25" ht="12.75">
      <c r="C252" s="21"/>
      <c r="D252" s="21"/>
      <c r="E252" s="21"/>
      <c r="F252" s="21"/>
      <c r="G252" s="21"/>
      <c r="H252" s="21"/>
      <c r="I252" s="21"/>
      <c r="Y252" s="3"/>
    </row>
    <row r="253" spans="3:25" ht="12.75">
      <c r="C253" s="21"/>
      <c r="D253" s="21"/>
      <c r="E253" s="21"/>
      <c r="F253" s="21"/>
      <c r="G253" s="21"/>
      <c r="H253" s="21"/>
      <c r="I253" s="21"/>
      <c r="Y253" s="3"/>
    </row>
    <row r="254" spans="3:25" ht="12.75">
      <c r="C254" s="21"/>
      <c r="D254" s="21"/>
      <c r="E254" s="21"/>
      <c r="F254" s="21"/>
      <c r="G254" s="21"/>
      <c r="H254" s="21"/>
      <c r="I254" s="21"/>
      <c r="Y254" s="3"/>
    </row>
    <row r="255" spans="3:25" ht="12.75">
      <c r="C255" s="21"/>
      <c r="D255" s="21"/>
      <c r="E255" s="21"/>
      <c r="F255" s="21"/>
      <c r="G255" s="21"/>
      <c r="H255" s="21"/>
      <c r="I255" s="21"/>
      <c r="Y255" s="3"/>
    </row>
    <row r="256" spans="3:25" ht="12.75">
      <c r="C256" s="21"/>
      <c r="D256" s="21"/>
      <c r="E256" s="21"/>
      <c r="F256" s="21"/>
      <c r="G256" s="21"/>
      <c r="H256" s="21"/>
      <c r="I256" s="21"/>
      <c r="Y256" s="3"/>
    </row>
    <row r="257" spans="3:25" ht="12.75">
      <c r="C257" s="21"/>
      <c r="D257" s="21"/>
      <c r="E257" s="21"/>
      <c r="F257" s="21"/>
      <c r="G257" s="21"/>
      <c r="H257" s="21"/>
      <c r="I257" s="21"/>
      <c r="Y257" s="3"/>
    </row>
    <row r="258" spans="3:25" ht="12.75">
      <c r="C258" s="21"/>
      <c r="D258" s="21"/>
      <c r="E258" s="21"/>
      <c r="F258" s="21"/>
      <c r="G258" s="21"/>
      <c r="H258" s="21"/>
      <c r="I258" s="21"/>
      <c r="Y258" s="3"/>
    </row>
    <row r="259" spans="3:25" ht="12.75">
      <c r="C259" s="21"/>
      <c r="D259" s="21"/>
      <c r="E259" s="21"/>
      <c r="F259" s="21"/>
      <c r="G259" s="21"/>
      <c r="H259" s="21"/>
      <c r="I259" s="21"/>
      <c r="Y259" s="3"/>
    </row>
    <row r="260" spans="3:25" ht="12.75">
      <c r="C260" s="21"/>
      <c r="D260" s="21"/>
      <c r="E260" s="21"/>
      <c r="F260" s="21"/>
      <c r="G260" s="21"/>
      <c r="H260" s="21"/>
      <c r="I260" s="21"/>
      <c r="Y260" s="3"/>
    </row>
    <row r="261" spans="3:25" ht="12.75">
      <c r="C261" s="21"/>
      <c r="D261" s="21"/>
      <c r="E261" s="21"/>
      <c r="F261" s="21"/>
      <c r="G261" s="21"/>
      <c r="H261" s="21"/>
      <c r="I261" s="21"/>
      <c r="Y261" s="3"/>
    </row>
    <row r="262" spans="3:25" ht="12.75">
      <c r="C262" s="21"/>
      <c r="D262" s="21"/>
      <c r="E262" s="21"/>
      <c r="F262" s="21"/>
      <c r="G262" s="21"/>
      <c r="H262" s="21"/>
      <c r="I262" s="21"/>
      <c r="Y262" s="3"/>
    </row>
    <row r="263" spans="3:25" ht="12.75">
      <c r="C263" s="21"/>
      <c r="D263" s="21"/>
      <c r="E263" s="21"/>
      <c r="F263" s="21"/>
      <c r="G263" s="21"/>
      <c r="H263" s="21"/>
      <c r="I263" s="21"/>
      <c r="Y263" s="3"/>
    </row>
    <row r="264" spans="3:25" ht="12.75">
      <c r="C264" s="21"/>
      <c r="D264" s="21"/>
      <c r="E264" s="21"/>
      <c r="F264" s="21"/>
      <c r="G264" s="21"/>
      <c r="H264" s="21"/>
      <c r="I264" s="21"/>
      <c r="Y264" s="3"/>
    </row>
    <row r="265" spans="3:25" ht="12.75">
      <c r="C265" s="21"/>
      <c r="D265" s="21"/>
      <c r="E265" s="21"/>
      <c r="F265" s="21"/>
      <c r="G265" s="21"/>
      <c r="H265" s="21"/>
      <c r="I265" s="21"/>
      <c r="Y265" s="3"/>
    </row>
    <row r="266" spans="3:25" ht="12.75">
      <c r="C266" s="21"/>
      <c r="D266" s="21"/>
      <c r="E266" s="21"/>
      <c r="F266" s="21"/>
      <c r="G266" s="21"/>
      <c r="H266" s="21"/>
      <c r="I266" s="21"/>
      <c r="Y266" s="3"/>
    </row>
    <row r="267" spans="3:25" ht="12.75">
      <c r="C267" s="21"/>
      <c r="D267" s="21"/>
      <c r="E267" s="21"/>
      <c r="F267" s="21"/>
      <c r="G267" s="21"/>
      <c r="H267" s="21"/>
      <c r="I267" s="21"/>
      <c r="Y267" s="3"/>
    </row>
    <row r="268" spans="3:25" ht="12.75">
      <c r="C268" s="21"/>
      <c r="D268" s="21"/>
      <c r="E268" s="21"/>
      <c r="F268" s="21"/>
      <c r="G268" s="21"/>
      <c r="H268" s="21"/>
      <c r="I268" s="21"/>
      <c r="Y268" s="3"/>
    </row>
    <row r="269" spans="3:25" ht="12.75">
      <c r="C269" s="21"/>
      <c r="D269" s="21"/>
      <c r="E269" s="21"/>
      <c r="F269" s="21"/>
      <c r="G269" s="21"/>
      <c r="H269" s="21"/>
      <c r="I269" s="21"/>
      <c r="Y269" s="3"/>
    </row>
    <row r="270" spans="3:25" ht="12.75">
      <c r="C270" s="21"/>
      <c r="D270" s="21"/>
      <c r="E270" s="21"/>
      <c r="F270" s="21"/>
      <c r="G270" s="21"/>
      <c r="H270" s="21"/>
      <c r="I270" s="21"/>
      <c r="Y270" s="3"/>
    </row>
    <row r="271" spans="3:25" ht="12.75">
      <c r="C271" s="21"/>
      <c r="D271" s="21"/>
      <c r="E271" s="21"/>
      <c r="F271" s="21"/>
      <c r="G271" s="21"/>
      <c r="H271" s="21"/>
      <c r="I271" s="21"/>
      <c r="Y271" s="3"/>
    </row>
    <row r="272" spans="3:25" ht="12.75">
      <c r="C272" s="21"/>
      <c r="D272" s="21"/>
      <c r="E272" s="21"/>
      <c r="F272" s="21"/>
      <c r="G272" s="21"/>
      <c r="H272" s="21"/>
      <c r="I272" s="21"/>
      <c r="Y272" s="3"/>
    </row>
    <row r="273" spans="3:25" ht="12.75">
      <c r="C273" s="21"/>
      <c r="D273" s="21"/>
      <c r="E273" s="21"/>
      <c r="F273" s="21"/>
      <c r="G273" s="21"/>
      <c r="H273" s="21"/>
      <c r="I273" s="21"/>
      <c r="Y273" s="3"/>
    </row>
    <row r="274" spans="3:25" ht="12.75">
      <c r="C274" s="21"/>
      <c r="D274" s="21"/>
      <c r="E274" s="21"/>
      <c r="F274" s="21"/>
      <c r="G274" s="21"/>
      <c r="H274" s="21"/>
      <c r="I274" s="21"/>
      <c r="Y274" s="3"/>
    </row>
    <row r="275" spans="3:25" ht="12.75">
      <c r="C275" s="21"/>
      <c r="D275" s="21"/>
      <c r="E275" s="21"/>
      <c r="F275" s="21"/>
      <c r="G275" s="21"/>
      <c r="H275" s="21"/>
      <c r="I275" s="21"/>
      <c r="Y275" s="3"/>
    </row>
    <row r="276" spans="3:25" ht="12.75">
      <c r="C276" s="21"/>
      <c r="D276" s="21"/>
      <c r="E276" s="21"/>
      <c r="F276" s="21"/>
      <c r="G276" s="21"/>
      <c r="H276" s="21"/>
      <c r="I276" s="21"/>
      <c r="Y276" s="3"/>
    </row>
    <row r="277" spans="3:25" ht="12.75">
      <c r="C277" s="21"/>
      <c r="D277" s="21"/>
      <c r="E277" s="21"/>
      <c r="F277" s="21"/>
      <c r="G277" s="21"/>
      <c r="H277" s="21"/>
      <c r="I277" s="21"/>
      <c r="Y277" s="3"/>
    </row>
    <row r="278" spans="3:25" ht="12.75">
      <c r="C278" s="21"/>
      <c r="D278" s="21"/>
      <c r="E278" s="21"/>
      <c r="F278" s="21"/>
      <c r="G278" s="21"/>
      <c r="H278" s="21"/>
      <c r="I278" s="21"/>
      <c r="Y278" s="3"/>
    </row>
    <row r="279" spans="3:25" ht="12.75">
      <c r="C279" s="21"/>
      <c r="D279" s="21"/>
      <c r="E279" s="21"/>
      <c r="F279" s="21"/>
      <c r="G279" s="21"/>
      <c r="H279" s="21"/>
      <c r="I279" s="21"/>
      <c r="Y279" s="3"/>
    </row>
    <row r="280" spans="3:25" ht="12.75">
      <c r="C280" s="21"/>
      <c r="D280" s="21"/>
      <c r="E280" s="21"/>
      <c r="F280" s="21"/>
      <c r="G280" s="21"/>
      <c r="H280" s="21"/>
      <c r="I280" s="21"/>
      <c r="Y280" s="3"/>
    </row>
    <row r="281" spans="3:25" ht="12.75">
      <c r="C281" s="21"/>
      <c r="D281" s="21"/>
      <c r="E281" s="21"/>
      <c r="F281" s="21"/>
      <c r="G281" s="21"/>
      <c r="H281" s="21"/>
      <c r="I281" s="21"/>
      <c r="Y281" s="3"/>
    </row>
    <row r="282" spans="3:25" ht="12.75">
      <c r="C282" s="21"/>
      <c r="D282" s="21"/>
      <c r="E282" s="21"/>
      <c r="F282" s="21"/>
      <c r="G282" s="21"/>
      <c r="H282" s="21"/>
      <c r="I282" s="21"/>
      <c r="Y282" s="3"/>
    </row>
    <row r="283" spans="3:25" ht="12.75">
      <c r="C283" s="21"/>
      <c r="D283" s="21"/>
      <c r="E283" s="21"/>
      <c r="F283" s="21"/>
      <c r="G283" s="21"/>
      <c r="H283" s="21"/>
      <c r="I283" s="21"/>
      <c r="Y283" s="3"/>
    </row>
    <row r="284" spans="3:25" ht="12.75">
      <c r="C284" s="21"/>
      <c r="D284" s="21"/>
      <c r="E284" s="21"/>
      <c r="F284" s="21"/>
      <c r="G284" s="21"/>
      <c r="H284" s="21"/>
      <c r="I284" s="21"/>
      <c r="Y284" s="3"/>
    </row>
    <row r="285" spans="3:25" ht="12.75">
      <c r="C285" s="21"/>
      <c r="D285" s="21"/>
      <c r="E285" s="21"/>
      <c r="F285" s="21"/>
      <c r="G285" s="21"/>
      <c r="H285" s="21"/>
      <c r="I285" s="21"/>
      <c r="Y285" s="3"/>
    </row>
    <row r="286" spans="3:25" ht="12.75">
      <c r="C286" s="21"/>
      <c r="D286" s="21"/>
      <c r="E286" s="21"/>
      <c r="F286" s="21"/>
      <c r="G286" s="21"/>
      <c r="H286" s="21"/>
      <c r="I286" s="21"/>
      <c r="Y286" s="3"/>
    </row>
    <row r="287" spans="3:25" ht="12.75">
      <c r="C287" s="21"/>
      <c r="D287" s="21"/>
      <c r="E287" s="21"/>
      <c r="F287" s="21"/>
      <c r="G287" s="21"/>
      <c r="H287" s="21"/>
      <c r="I287" s="21"/>
      <c r="Y287" s="3"/>
    </row>
    <row r="288" spans="3:25" ht="12.75">
      <c r="C288" s="21"/>
      <c r="D288" s="21"/>
      <c r="E288" s="21"/>
      <c r="F288" s="21"/>
      <c r="G288" s="21"/>
      <c r="H288" s="21"/>
      <c r="I288" s="21"/>
      <c r="Y288" s="3"/>
    </row>
    <row r="289" spans="3:25" ht="12.75">
      <c r="C289" s="21"/>
      <c r="D289" s="21"/>
      <c r="E289" s="21"/>
      <c r="F289" s="21"/>
      <c r="G289" s="21"/>
      <c r="H289" s="21"/>
      <c r="I289" s="21"/>
      <c r="Y289" s="3"/>
    </row>
    <row r="290" spans="3:25" ht="12.75">
      <c r="C290" s="21"/>
      <c r="D290" s="21"/>
      <c r="E290" s="21"/>
      <c r="F290" s="21"/>
      <c r="G290" s="21"/>
      <c r="H290" s="21"/>
      <c r="I290" s="21"/>
      <c r="Y290" s="3"/>
    </row>
    <row r="291" spans="3:25" ht="12.75">
      <c r="C291" s="21"/>
      <c r="D291" s="21"/>
      <c r="E291" s="21"/>
      <c r="F291" s="21"/>
      <c r="G291" s="21"/>
      <c r="H291" s="21"/>
      <c r="I291" s="21"/>
      <c r="Y291" s="3"/>
    </row>
    <row r="292" spans="3:25" ht="12.75">
      <c r="C292" s="21"/>
      <c r="D292" s="21"/>
      <c r="E292" s="21"/>
      <c r="F292" s="21"/>
      <c r="G292" s="21"/>
      <c r="H292" s="21"/>
      <c r="I292" s="21"/>
      <c r="Y292" s="3"/>
    </row>
    <row r="293" spans="3:25" ht="12.75">
      <c r="C293" s="21"/>
      <c r="D293" s="21"/>
      <c r="E293" s="21"/>
      <c r="F293" s="21"/>
      <c r="G293" s="21"/>
      <c r="H293" s="21"/>
      <c r="I293" s="21"/>
      <c r="Y293" s="3"/>
    </row>
    <row r="294" spans="3:25" ht="12.75">
      <c r="C294" s="21"/>
      <c r="D294" s="21"/>
      <c r="E294" s="21"/>
      <c r="F294" s="21"/>
      <c r="G294" s="21"/>
      <c r="H294" s="21"/>
      <c r="I294" s="21"/>
      <c r="Y294" s="3"/>
    </row>
    <row r="295" spans="3:25" ht="12.75">
      <c r="C295" s="21"/>
      <c r="D295" s="21"/>
      <c r="E295" s="21"/>
      <c r="F295" s="21"/>
      <c r="G295" s="21"/>
      <c r="H295" s="21"/>
      <c r="I295" s="21"/>
      <c r="Y295" s="3"/>
    </row>
    <row r="296" spans="3:25" ht="12.75">
      <c r="C296" s="21"/>
      <c r="D296" s="21"/>
      <c r="E296" s="21"/>
      <c r="F296" s="21"/>
      <c r="G296" s="21"/>
      <c r="H296" s="21"/>
      <c r="I296" s="21"/>
      <c r="Y296" s="3"/>
    </row>
    <row r="297" spans="3:25" ht="12.75">
      <c r="C297" s="21"/>
      <c r="D297" s="21"/>
      <c r="E297" s="21"/>
      <c r="F297" s="21"/>
      <c r="G297" s="21"/>
      <c r="H297" s="21"/>
      <c r="I297" s="21"/>
      <c r="Y297" s="3"/>
    </row>
    <row r="298" spans="3:25" ht="12.75">
      <c r="C298" s="21"/>
      <c r="D298" s="21"/>
      <c r="E298" s="21"/>
      <c r="F298" s="21"/>
      <c r="G298" s="21"/>
      <c r="H298" s="21"/>
      <c r="I298" s="21"/>
      <c r="Y298" s="3"/>
    </row>
    <row r="299" spans="3:25" ht="12.75">
      <c r="C299" s="21"/>
      <c r="D299" s="21"/>
      <c r="E299" s="21"/>
      <c r="F299" s="21"/>
      <c r="G299" s="21"/>
      <c r="H299" s="21"/>
      <c r="I299" s="21"/>
      <c r="Y299" s="3"/>
    </row>
    <row r="300" spans="3:25" ht="12.75">
      <c r="C300" s="21"/>
      <c r="D300" s="21"/>
      <c r="E300" s="21"/>
      <c r="F300" s="21"/>
      <c r="G300" s="21"/>
      <c r="H300" s="21"/>
      <c r="I300" s="21"/>
      <c r="Y300" s="3"/>
    </row>
    <row r="301" spans="3:25" ht="12.75">
      <c r="C301" s="21"/>
      <c r="D301" s="21"/>
      <c r="E301" s="21"/>
      <c r="F301" s="21"/>
      <c r="G301" s="21"/>
      <c r="H301" s="21"/>
      <c r="I301" s="21"/>
      <c r="Y301" s="3"/>
    </row>
    <row r="302" spans="3:25" ht="12.75">
      <c r="C302" s="21"/>
      <c r="D302" s="21"/>
      <c r="E302" s="21"/>
      <c r="F302" s="21"/>
      <c r="G302" s="21"/>
      <c r="H302" s="21"/>
      <c r="I302" s="21"/>
      <c r="Y302" s="3"/>
    </row>
    <row r="303" spans="3:25" ht="12.75">
      <c r="C303" s="21"/>
      <c r="D303" s="21"/>
      <c r="E303" s="21"/>
      <c r="F303" s="21"/>
      <c r="G303" s="21"/>
      <c r="H303" s="21"/>
      <c r="I303" s="21"/>
      <c r="Y303" s="3"/>
    </row>
    <row r="304" spans="3:25" ht="12.75">
      <c r="C304" s="21"/>
      <c r="D304" s="21"/>
      <c r="E304" s="21"/>
      <c r="F304" s="21"/>
      <c r="G304" s="21"/>
      <c r="H304" s="21"/>
      <c r="I304" s="21"/>
      <c r="Y304" s="3"/>
    </row>
    <row r="305" spans="3:25" ht="12.75">
      <c r="C305" s="21"/>
      <c r="D305" s="21"/>
      <c r="E305" s="21"/>
      <c r="F305" s="21"/>
      <c r="G305" s="21"/>
      <c r="H305" s="21"/>
      <c r="I305" s="21"/>
      <c r="Y305" s="3"/>
    </row>
    <row r="306" spans="3:25" ht="12.75">
      <c r="C306" s="21"/>
      <c r="D306" s="21"/>
      <c r="E306" s="21"/>
      <c r="F306" s="21"/>
      <c r="G306" s="21"/>
      <c r="H306" s="21"/>
      <c r="I306" s="21"/>
      <c r="Y306" s="3"/>
    </row>
    <row r="307" spans="3:25" ht="12.75">
      <c r="C307" s="21"/>
      <c r="D307" s="21"/>
      <c r="E307" s="21"/>
      <c r="F307" s="21"/>
      <c r="G307" s="21"/>
      <c r="H307" s="21"/>
      <c r="I307" s="21"/>
      <c r="Y307" s="3"/>
    </row>
    <row r="308" spans="3:25" ht="12.75">
      <c r="C308" s="21"/>
      <c r="D308" s="21"/>
      <c r="E308" s="21"/>
      <c r="F308" s="21"/>
      <c r="G308" s="21"/>
      <c r="H308" s="21"/>
      <c r="I308" s="21"/>
      <c r="Y308" s="3"/>
    </row>
    <row r="309" spans="3:25" ht="12.75">
      <c r="C309" s="21"/>
      <c r="D309" s="21"/>
      <c r="E309" s="21"/>
      <c r="F309" s="21"/>
      <c r="G309" s="21"/>
      <c r="H309" s="21"/>
      <c r="I309" s="21"/>
      <c r="Y309" s="3"/>
    </row>
    <row r="310" spans="3:25" ht="12.75">
      <c r="C310" s="21"/>
      <c r="D310" s="21"/>
      <c r="E310" s="21"/>
      <c r="F310" s="21"/>
      <c r="G310" s="21"/>
      <c r="H310" s="21"/>
      <c r="I310" s="21"/>
      <c r="Y310" s="3"/>
    </row>
    <row r="311" spans="3:25" ht="12.75">
      <c r="C311" s="21"/>
      <c r="D311" s="21"/>
      <c r="E311" s="21"/>
      <c r="F311" s="21"/>
      <c r="G311" s="21"/>
      <c r="H311" s="21"/>
      <c r="I311" s="21"/>
      <c r="Y311" s="3"/>
    </row>
    <row r="312" spans="3:25" ht="12.75">
      <c r="C312" s="21"/>
      <c r="D312" s="21"/>
      <c r="E312" s="21"/>
      <c r="F312" s="21"/>
      <c r="G312" s="21"/>
      <c r="H312" s="21"/>
      <c r="I312" s="21"/>
      <c r="Y312" s="3"/>
    </row>
    <row r="313" spans="3:25" ht="12.75">
      <c r="C313" s="21"/>
      <c r="D313" s="21"/>
      <c r="E313" s="21"/>
      <c r="F313" s="21"/>
      <c r="G313" s="21"/>
      <c r="H313" s="21"/>
      <c r="I313" s="21"/>
      <c r="Y313" s="3"/>
    </row>
    <row r="314" spans="3:25" ht="12.75">
      <c r="C314" s="21"/>
      <c r="D314" s="21"/>
      <c r="E314" s="21"/>
      <c r="F314" s="21"/>
      <c r="G314" s="21"/>
      <c r="H314" s="21"/>
      <c r="I314" s="21"/>
      <c r="Y314" s="3"/>
    </row>
    <row r="315" spans="3:25" ht="12.75">
      <c r="C315" s="21"/>
      <c r="D315" s="21"/>
      <c r="E315" s="21"/>
      <c r="F315" s="21"/>
      <c r="G315" s="21"/>
      <c r="H315" s="21"/>
      <c r="I315" s="21"/>
      <c r="Y315" s="3"/>
    </row>
    <row r="316" spans="3:25" ht="12.75">
      <c r="C316" s="21"/>
      <c r="D316" s="21"/>
      <c r="E316" s="21"/>
      <c r="F316" s="21"/>
      <c r="G316" s="21"/>
      <c r="H316" s="21"/>
      <c r="I316" s="21"/>
      <c r="Y316" s="3"/>
    </row>
    <row r="317" spans="3:25" ht="12.75">
      <c r="C317" s="21"/>
      <c r="D317" s="21"/>
      <c r="E317" s="21"/>
      <c r="F317" s="21"/>
      <c r="G317" s="21"/>
      <c r="H317" s="21"/>
      <c r="I317" s="21"/>
      <c r="Y317" s="3"/>
    </row>
    <row r="318" spans="3:25" ht="12.75">
      <c r="C318" s="21"/>
      <c r="D318" s="21"/>
      <c r="E318" s="21"/>
      <c r="F318" s="21"/>
      <c r="G318" s="21"/>
      <c r="H318" s="21"/>
      <c r="I318" s="21"/>
      <c r="Y318" s="3"/>
    </row>
    <row r="319" spans="3:25" ht="12.75">
      <c r="C319" s="21"/>
      <c r="D319" s="21"/>
      <c r="E319" s="21"/>
      <c r="F319" s="21"/>
      <c r="G319" s="21"/>
      <c r="H319" s="21"/>
      <c r="I319" s="21"/>
      <c r="Y319" s="3"/>
    </row>
    <row r="320" spans="3:25" ht="12.75">
      <c r="C320" s="21"/>
      <c r="D320" s="21"/>
      <c r="E320" s="21"/>
      <c r="F320" s="21"/>
      <c r="G320" s="21"/>
      <c r="H320" s="21"/>
      <c r="I320" s="21"/>
      <c r="Y320" s="3"/>
    </row>
    <row r="321" spans="3:25" ht="12.75">
      <c r="C321" s="21"/>
      <c r="D321" s="21"/>
      <c r="E321" s="21"/>
      <c r="F321" s="21"/>
      <c r="G321" s="21"/>
      <c r="H321" s="21"/>
      <c r="I321" s="21"/>
      <c r="Y321" s="3"/>
    </row>
    <row r="322" spans="3:25" ht="12.75">
      <c r="C322" s="21"/>
      <c r="D322" s="21"/>
      <c r="E322" s="21"/>
      <c r="F322" s="21"/>
      <c r="G322" s="21"/>
      <c r="H322" s="21"/>
      <c r="I322" s="21"/>
      <c r="Y322" s="3"/>
    </row>
    <row r="323" spans="3:25" ht="12.75">
      <c r="C323" s="21"/>
      <c r="D323" s="21"/>
      <c r="E323" s="21"/>
      <c r="F323" s="21"/>
      <c r="G323" s="21"/>
      <c r="H323" s="21"/>
      <c r="I323" s="21"/>
      <c r="Y323" s="3"/>
    </row>
    <row r="324" spans="3:25" ht="12.75">
      <c r="C324" s="21"/>
      <c r="D324" s="21"/>
      <c r="E324" s="21"/>
      <c r="F324" s="21"/>
      <c r="G324" s="21"/>
      <c r="H324" s="21"/>
      <c r="I324" s="21"/>
      <c r="Y324" s="3"/>
    </row>
    <row r="325" spans="3:25" ht="12.75">
      <c r="C325" s="21"/>
      <c r="D325" s="21"/>
      <c r="E325" s="21"/>
      <c r="F325" s="21"/>
      <c r="G325" s="21"/>
      <c r="H325" s="21"/>
      <c r="I325" s="21"/>
      <c r="Y325" s="3"/>
    </row>
    <row r="326" spans="3:25" ht="12.75">
      <c r="C326" s="21"/>
      <c r="D326" s="21"/>
      <c r="E326" s="21"/>
      <c r="F326" s="21"/>
      <c r="G326" s="21"/>
      <c r="H326" s="21"/>
      <c r="I326" s="21"/>
      <c r="Y326" s="3"/>
    </row>
    <row r="327" spans="3:25" ht="12.75">
      <c r="C327" s="21"/>
      <c r="D327" s="21"/>
      <c r="E327" s="21"/>
      <c r="F327" s="21"/>
      <c r="G327" s="21"/>
      <c r="H327" s="21"/>
      <c r="I327" s="21"/>
      <c r="Y327" s="3"/>
    </row>
    <row r="328" spans="3:25" ht="12.75">
      <c r="C328" s="21"/>
      <c r="D328" s="21"/>
      <c r="E328" s="21"/>
      <c r="F328" s="21"/>
      <c r="G328" s="21"/>
      <c r="H328" s="21"/>
      <c r="I328" s="21"/>
      <c r="Y328" s="3"/>
    </row>
    <row r="329" spans="3:25" ht="12.75">
      <c r="C329" s="21"/>
      <c r="D329" s="21"/>
      <c r="E329" s="21"/>
      <c r="F329" s="21"/>
      <c r="G329" s="21"/>
      <c r="H329" s="21"/>
      <c r="I329" s="21"/>
      <c r="Y329" s="3"/>
    </row>
    <row r="330" spans="3:25" ht="12.75">
      <c r="C330" s="21"/>
      <c r="D330" s="21"/>
      <c r="E330" s="21"/>
      <c r="F330" s="21"/>
      <c r="G330" s="21"/>
      <c r="H330" s="21"/>
      <c r="I330" s="21"/>
      <c r="Y330" s="3"/>
    </row>
    <row r="331" spans="3:25" ht="12.75">
      <c r="C331" s="21"/>
      <c r="D331" s="21"/>
      <c r="E331" s="21"/>
      <c r="F331" s="21"/>
      <c r="G331" s="21"/>
      <c r="H331" s="21"/>
      <c r="I331" s="21"/>
      <c r="Y331" s="3"/>
    </row>
    <row r="332" spans="3:25" ht="12.75">
      <c r="C332" s="21"/>
      <c r="D332" s="21"/>
      <c r="E332" s="21"/>
      <c r="F332" s="21"/>
      <c r="G332" s="21"/>
      <c r="H332" s="21"/>
      <c r="I332" s="21"/>
      <c r="Y332" s="3"/>
    </row>
    <row r="333" spans="3:25" ht="12.75">
      <c r="C333" s="21"/>
      <c r="D333" s="21"/>
      <c r="E333" s="21"/>
      <c r="F333" s="21"/>
      <c r="G333" s="21"/>
      <c r="H333" s="21"/>
      <c r="I333" s="21"/>
      <c r="Y333" s="3"/>
    </row>
    <row r="334" spans="3:25" ht="12.75">
      <c r="C334" s="21"/>
      <c r="D334" s="21"/>
      <c r="E334" s="21"/>
      <c r="F334" s="21"/>
      <c r="G334" s="21"/>
      <c r="H334" s="21"/>
      <c r="I334" s="21"/>
      <c r="Y334" s="3"/>
    </row>
    <row r="335" spans="3:25" ht="12.75">
      <c r="C335" s="21"/>
      <c r="D335" s="21"/>
      <c r="E335" s="21"/>
      <c r="F335" s="21"/>
      <c r="G335" s="21"/>
      <c r="H335" s="21"/>
      <c r="I335" s="21"/>
      <c r="Y335" s="3"/>
    </row>
    <row r="336" spans="3:25" ht="12.75">
      <c r="C336" s="21"/>
      <c r="D336" s="21"/>
      <c r="E336" s="21"/>
      <c r="F336" s="21"/>
      <c r="G336" s="21"/>
      <c r="H336" s="21"/>
      <c r="I336" s="21"/>
      <c r="Y336" s="3"/>
    </row>
    <row r="337" spans="3:25" ht="12.75">
      <c r="C337" s="21"/>
      <c r="D337" s="21"/>
      <c r="E337" s="21"/>
      <c r="F337" s="21"/>
      <c r="G337" s="21"/>
      <c r="H337" s="21"/>
      <c r="I337" s="21"/>
      <c r="Y337" s="3"/>
    </row>
    <row r="338" spans="3:25" ht="12.75">
      <c r="C338" s="21"/>
      <c r="D338" s="21"/>
      <c r="E338" s="21"/>
      <c r="F338" s="21"/>
      <c r="G338" s="21"/>
      <c r="H338" s="21"/>
      <c r="I338" s="21"/>
      <c r="Y338" s="3"/>
    </row>
    <row r="339" spans="3:25" ht="12.75">
      <c r="C339" s="21"/>
      <c r="D339" s="21"/>
      <c r="E339" s="21"/>
      <c r="F339" s="21"/>
      <c r="G339" s="21"/>
      <c r="H339" s="21"/>
      <c r="I339" s="21"/>
      <c r="Y339" s="3"/>
    </row>
    <row r="340" spans="3:25" ht="12.75">
      <c r="C340" s="21"/>
      <c r="D340" s="21"/>
      <c r="E340" s="21"/>
      <c r="F340" s="21"/>
      <c r="G340" s="21"/>
      <c r="H340" s="21"/>
      <c r="I340" s="21"/>
      <c r="Y340" s="3"/>
    </row>
    <row r="341" spans="3:25" ht="12.75">
      <c r="C341" s="21"/>
      <c r="D341" s="21"/>
      <c r="E341" s="21"/>
      <c r="F341" s="21"/>
      <c r="G341" s="21"/>
      <c r="H341" s="21"/>
      <c r="I341" s="21"/>
      <c r="Y341" s="3"/>
    </row>
    <row r="342" spans="3:25" ht="12.75">
      <c r="C342" s="21"/>
      <c r="D342" s="21"/>
      <c r="E342" s="21"/>
      <c r="F342" s="21"/>
      <c r="G342" s="21"/>
      <c r="H342" s="21"/>
      <c r="I342" s="21"/>
      <c r="Y342" s="3"/>
    </row>
    <row r="343" spans="3:25" ht="12.75">
      <c r="C343" s="21"/>
      <c r="D343" s="21"/>
      <c r="E343" s="21"/>
      <c r="F343" s="21"/>
      <c r="G343" s="21"/>
      <c r="H343" s="21"/>
      <c r="I343" s="21"/>
      <c r="Y343" s="3"/>
    </row>
    <row r="344" spans="3:25" ht="12.75">
      <c r="C344" s="21"/>
      <c r="D344" s="21"/>
      <c r="E344" s="21"/>
      <c r="F344" s="21"/>
      <c r="G344" s="21"/>
      <c r="H344" s="21"/>
      <c r="I344" s="21"/>
      <c r="Y344" s="3"/>
    </row>
    <row r="345" spans="3:25" ht="12.75">
      <c r="C345" s="21"/>
      <c r="D345" s="21"/>
      <c r="E345" s="21"/>
      <c r="F345" s="21"/>
      <c r="G345" s="21"/>
      <c r="H345" s="21"/>
      <c r="I345" s="21"/>
      <c r="Y345" s="3"/>
    </row>
    <row r="346" spans="3:25" ht="12.75">
      <c r="C346" s="21"/>
      <c r="D346" s="21"/>
      <c r="E346" s="21"/>
      <c r="F346" s="21"/>
      <c r="G346" s="21"/>
      <c r="H346" s="21"/>
      <c r="I346" s="21"/>
      <c r="Y346" s="3"/>
    </row>
    <row r="347" spans="3:25" ht="12.75">
      <c r="C347" s="21"/>
      <c r="D347" s="21"/>
      <c r="E347" s="21"/>
      <c r="F347" s="21"/>
      <c r="G347" s="21"/>
      <c r="H347" s="21"/>
      <c r="I347" s="21"/>
      <c r="Y347" s="3"/>
    </row>
    <row r="348" spans="3:25" ht="12.75">
      <c r="C348" s="21"/>
      <c r="D348" s="21"/>
      <c r="E348" s="21"/>
      <c r="F348" s="21"/>
      <c r="G348" s="21"/>
      <c r="H348" s="21"/>
      <c r="I348" s="21"/>
      <c r="Y348" s="3"/>
    </row>
    <row r="349" spans="3:25" ht="12.75">
      <c r="C349" s="21"/>
      <c r="D349" s="21"/>
      <c r="E349" s="21"/>
      <c r="F349" s="21"/>
      <c r="G349" s="21"/>
      <c r="H349" s="21"/>
      <c r="I349" s="21"/>
      <c r="Y349" s="3"/>
    </row>
    <row r="350" spans="3:25" ht="12.75">
      <c r="C350" s="21"/>
      <c r="D350" s="21"/>
      <c r="E350" s="21"/>
      <c r="F350" s="21"/>
      <c r="G350" s="21"/>
      <c r="H350" s="21"/>
      <c r="I350" s="21"/>
      <c r="Y350" s="3"/>
    </row>
    <row r="351" spans="3:25" ht="12.75">
      <c r="C351" s="21"/>
      <c r="D351" s="21"/>
      <c r="E351" s="21"/>
      <c r="F351" s="21"/>
      <c r="G351" s="21"/>
      <c r="H351" s="21"/>
      <c r="I351" s="21"/>
      <c r="Y351" s="3"/>
    </row>
    <row r="352" spans="3:25" ht="12.75">
      <c r="C352" s="21"/>
      <c r="D352" s="21"/>
      <c r="E352" s="21"/>
      <c r="F352" s="21"/>
      <c r="G352" s="21"/>
      <c r="H352" s="21"/>
      <c r="I352" s="21"/>
      <c r="Y352" s="3"/>
    </row>
    <row r="353" spans="3:25" ht="12.75">
      <c r="C353" s="21"/>
      <c r="D353" s="21"/>
      <c r="E353" s="21"/>
      <c r="F353" s="21"/>
      <c r="G353" s="21"/>
      <c r="H353" s="21"/>
      <c r="I353" s="21"/>
      <c r="Y353" s="3"/>
    </row>
    <row r="354" spans="3:25" ht="12.75">
      <c r="C354" s="21"/>
      <c r="D354" s="21"/>
      <c r="E354" s="21"/>
      <c r="F354" s="21"/>
      <c r="G354" s="21"/>
      <c r="H354" s="21"/>
      <c r="I354" s="21"/>
      <c r="Y354" s="3"/>
    </row>
    <row r="355" spans="3:25" ht="12.75">
      <c r="C355" s="21"/>
      <c r="D355" s="21"/>
      <c r="E355" s="21"/>
      <c r="F355" s="21"/>
      <c r="G355" s="21"/>
      <c r="H355" s="21"/>
      <c r="I355" s="21"/>
      <c r="Y355" s="3"/>
    </row>
    <row r="356" spans="3:25" ht="12.75">
      <c r="C356" s="21"/>
      <c r="D356" s="21"/>
      <c r="E356" s="21"/>
      <c r="F356" s="21"/>
      <c r="G356" s="21"/>
      <c r="H356" s="21"/>
      <c r="I356" s="21"/>
      <c r="Y356" s="3"/>
    </row>
    <row r="357" spans="3:25" ht="12.75">
      <c r="C357" s="21"/>
      <c r="D357" s="21"/>
      <c r="E357" s="21"/>
      <c r="F357" s="21"/>
      <c r="G357" s="21"/>
      <c r="H357" s="21"/>
      <c r="I357" s="21"/>
      <c r="Y357" s="3"/>
    </row>
    <row r="358" spans="3:25" ht="12.75">
      <c r="C358" s="21"/>
      <c r="D358" s="21"/>
      <c r="E358" s="21"/>
      <c r="F358" s="21"/>
      <c r="G358" s="21"/>
      <c r="H358" s="21"/>
      <c r="I358" s="21"/>
      <c r="Y358" s="3"/>
    </row>
    <row r="359" spans="3:25" ht="12.75">
      <c r="C359" s="21"/>
      <c r="D359" s="21"/>
      <c r="E359" s="21"/>
      <c r="F359" s="21"/>
      <c r="G359" s="21"/>
      <c r="H359" s="21"/>
      <c r="I359" s="21"/>
      <c r="Y359" s="3"/>
    </row>
    <row r="360" spans="3:25" ht="12.75">
      <c r="C360" s="21"/>
      <c r="D360" s="21"/>
      <c r="E360" s="21"/>
      <c r="F360" s="21"/>
      <c r="G360" s="21"/>
      <c r="H360" s="21"/>
      <c r="I360" s="21"/>
      <c r="Y360" s="3"/>
    </row>
    <row r="361" spans="3:25" ht="12.75">
      <c r="C361" s="21"/>
      <c r="D361" s="21"/>
      <c r="E361" s="21"/>
      <c r="F361" s="21"/>
      <c r="G361" s="21"/>
      <c r="H361" s="21"/>
      <c r="I361" s="21"/>
      <c r="Y361" s="3"/>
    </row>
    <row r="362" spans="3:25" ht="12.75">
      <c r="C362" s="21"/>
      <c r="D362" s="21"/>
      <c r="E362" s="21"/>
      <c r="F362" s="21"/>
      <c r="G362" s="21"/>
      <c r="H362" s="21"/>
      <c r="I362" s="21"/>
      <c r="Y362" s="3"/>
    </row>
    <row r="363" spans="3:25" ht="12.75">
      <c r="C363" s="21"/>
      <c r="D363" s="21"/>
      <c r="E363" s="21"/>
      <c r="F363" s="21"/>
      <c r="G363" s="21"/>
      <c r="H363" s="21"/>
      <c r="I363" s="21"/>
      <c r="Y363" s="3"/>
    </row>
    <row r="364" spans="3:25" ht="12.75">
      <c r="C364" s="21"/>
      <c r="D364" s="21"/>
      <c r="E364" s="21"/>
      <c r="F364" s="21"/>
      <c r="G364" s="21"/>
      <c r="H364" s="21"/>
      <c r="I364" s="21"/>
      <c r="Y364" s="3"/>
    </row>
    <row r="365" spans="3:25" ht="12.75">
      <c r="C365" s="21"/>
      <c r="D365" s="21"/>
      <c r="E365" s="21"/>
      <c r="F365" s="21"/>
      <c r="G365" s="21"/>
      <c r="H365" s="21"/>
      <c r="I365" s="21"/>
      <c r="Y365" s="3"/>
    </row>
    <row r="366" spans="3:25" ht="12.75">
      <c r="C366" s="21"/>
      <c r="D366" s="21"/>
      <c r="E366" s="21"/>
      <c r="F366" s="21"/>
      <c r="G366" s="21"/>
      <c r="H366" s="21"/>
      <c r="I366" s="21"/>
      <c r="Y366" s="3"/>
    </row>
    <row r="367" spans="3:25" ht="12.75">
      <c r="C367" s="21"/>
      <c r="D367" s="21"/>
      <c r="E367" s="21"/>
      <c r="F367" s="21"/>
      <c r="G367" s="21"/>
      <c r="H367" s="21"/>
      <c r="I367" s="21"/>
      <c r="Y367" s="3"/>
    </row>
    <row r="368" spans="3:25" ht="12.75">
      <c r="C368" s="21"/>
      <c r="D368" s="21"/>
      <c r="E368" s="21"/>
      <c r="F368" s="21"/>
      <c r="G368" s="21"/>
      <c r="H368" s="21"/>
      <c r="I368" s="21"/>
      <c r="Y368" s="3"/>
    </row>
    <row r="369" spans="3:25" ht="12.75">
      <c r="C369" s="21"/>
      <c r="D369" s="21"/>
      <c r="E369" s="21"/>
      <c r="F369" s="21"/>
      <c r="G369" s="21"/>
      <c r="H369" s="21"/>
      <c r="I369" s="21"/>
      <c r="Y369" s="3"/>
    </row>
    <row r="370" ht="12.75">
      <c r="Y370" s="3"/>
    </row>
    <row r="371" ht="12.75">
      <c r="Y371" s="3"/>
    </row>
    <row r="372" ht="12.75">
      <c r="Y372" s="3"/>
    </row>
    <row r="373" ht="12.75">
      <c r="Y373" s="3"/>
    </row>
    <row r="374" ht="12.75">
      <c r="Y374" s="3"/>
    </row>
    <row r="375" ht="12.75">
      <c r="Y375" s="3"/>
    </row>
  </sheetData>
  <sheetProtection/>
  <printOptions horizontalCentered="1"/>
  <pageMargins left="0.38" right="0.3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3">
      <selection activeCell="B16" sqref="B16"/>
    </sheetView>
  </sheetViews>
  <sheetFormatPr defaultColWidth="9.33203125" defaultRowHeight="12.75"/>
  <cols>
    <col min="1" max="1" width="2" style="9" customWidth="1"/>
    <col min="2" max="2" width="52.16015625" style="9" customWidth="1"/>
    <col min="3" max="3" width="15.66015625" style="9" customWidth="1"/>
    <col min="4" max="4" width="2" style="9" customWidth="1"/>
    <col min="5" max="5" width="15.66015625" style="9" customWidth="1"/>
    <col min="6" max="7" width="9.33203125" style="9" customWidth="1"/>
    <col min="9" max="16384" width="9.33203125" style="9" customWidth="1"/>
  </cols>
  <sheetData>
    <row r="1" ht="12.75">
      <c r="A1" s="7" t="s">
        <v>9</v>
      </c>
    </row>
    <row r="2" s="11" customFormat="1" ht="13.5">
      <c r="A2" s="10" t="s">
        <v>76</v>
      </c>
    </row>
    <row r="3" ht="12.75">
      <c r="A3" s="7"/>
    </row>
    <row r="4" ht="12.75">
      <c r="A4" s="169" t="s">
        <v>165</v>
      </c>
    </row>
    <row r="6" spans="3:5" ht="12.75">
      <c r="C6" s="13" t="s">
        <v>23</v>
      </c>
      <c r="E6" s="13" t="s">
        <v>4</v>
      </c>
    </row>
    <row r="7" spans="3:5" ht="12.75">
      <c r="C7" s="13" t="s">
        <v>24</v>
      </c>
      <c r="E7" s="13" t="s">
        <v>5</v>
      </c>
    </row>
    <row r="8" spans="3:5" ht="12.75">
      <c r="C8" s="14" t="s">
        <v>136</v>
      </c>
      <c r="E8" s="14" t="s">
        <v>6</v>
      </c>
    </row>
    <row r="9" spans="3:5" ht="12.75">
      <c r="C9" s="14" t="s">
        <v>0</v>
      </c>
      <c r="E9" s="14" t="s">
        <v>73</v>
      </c>
    </row>
    <row r="10" spans="3:5" ht="12.75">
      <c r="C10" s="13" t="s">
        <v>63</v>
      </c>
      <c r="E10" s="13" t="s">
        <v>64</v>
      </c>
    </row>
    <row r="11" spans="1:5" ht="12.75">
      <c r="A11" s="7"/>
      <c r="C11" s="13" t="s">
        <v>11</v>
      </c>
      <c r="E11" s="13" t="s">
        <v>11</v>
      </c>
    </row>
    <row r="12" ht="12.75">
      <c r="A12" s="7"/>
    </row>
    <row r="13" spans="1:5" ht="12.75">
      <c r="A13" s="7" t="s">
        <v>51</v>
      </c>
      <c r="C13" s="3">
        <v>199</v>
      </c>
      <c r="D13" s="3"/>
      <c r="E13" s="49">
        <v>4182</v>
      </c>
    </row>
    <row r="14" spans="1:5" ht="12.75">
      <c r="A14" s="7" t="s">
        <v>166</v>
      </c>
      <c r="C14" s="3">
        <v>3100</v>
      </c>
      <c r="D14" s="3"/>
      <c r="E14" s="3">
        <v>3100</v>
      </c>
    </row>
    <row r="15" spans="1:5" ht="12.75">
      <c r="A15" s="7" t="s">
        <v>52</v>
      </c>
      <c r="C15" s="3">
        <v>4218</v>
      </c>
      <c r="D15" s="3"/>
      <c r="E15" s="3">
        <v>220</v>
      </c>
    </row>
    <row r="16" spans="1:5" ht="12.75">
      <c r="A16" s="7" t="s">
        <v>167</v>
      </c>
      <c r="C16" s="3">
        <v>1</v>
      </c>
      <c r="D16" s="3"/>
      <c r="E16" s="3">
        <v>1</v>
      </c>
    </row>
    <row r="17" spans="1:5" ht="12.75" hidden="1">
      <c r="A17" s="7" t="s">
        <v>53</v>
      </c>
      <c r="C17" s="3">
        <v>0</v>
      </c>
      <c r="D17" s="3"/>
      <c r="E17" s="3">
        <v>0</v>
      </c>
    </row>
    <row r="18" spans="1:5" ht="12.75">
      <c r="A18" s="7"/>
      <c r="C18" s="3"/>
      <c r="D18" s="3"/>
      <c r="E18" s="3"/>
    </row>
    <row r="19" spans="1:5" ht="12.75">
      <c r="A19" s="7" t="s">
        <v>54</v>
      </c>
      <c r="C19" s="3"/>
      <c r="D19" s="3"/>
      <c r="E19" s="3"/>
    </row>
    <row r="20" spans="2:5" ht="12.75">
      <c r="B20" s="9" t="s">
        <v>107</v>
      </c>
      <c r="C20" s="3">
        <v>3805</v>
      </c>
      <c r="D20" s="3"/>
      <c r="E20" s="3">
        <v>4503</v>
      </c>
    </row>
    <row r="21" spans="2:5" ht="12.75">
      <c r="B21" s="9" t="s">
        <v>55</v>
      </c>
      <c r="C21" s="3">
        <v>10982</v>
      </c>
      <c r="D21" s="3"/>
      <c r="E21" s="49">
        <v>3634</v>
      </c>
    </row>
    <row r="22" spans="2:5" ht="12.75">
      <c r="B22" s="9" t="s">
        <v>153</v>
      </c>
      <c r="C22" s="3">
        <v>6220</v>
      </c>
      <c r="D22" s="3"/>
      <c r="E22" s="49">
        <v>10634</v>
      </c>
    </row>
    <row r="23" spans="2:5" ht="12.75">
      <c r="B23" s="9" t="s">
        <v>137</v>
      </c>
      <c r="C23" s="3">
        <v>620</v>
      </c>
      <c r="D23" s="3"/>
      <c r="E23" s="49">
        <v>793</v>
      </c>
    </row>
    <row r="24" spans="3:5" ht="12.75">
      <c r="C24" s="66">
        <f>SUM(C20:C23)</f>
        <v>21627</v>
      </c>
      <c r="D24" s="3"/>
      <c r="E24" s="66">
        <f>SUM(E20:E23)</f>
        <v>19564</v>
      </c>
    </row>
    <row r="26" spans="1:5" ht="12.75">
      <c r="A26" s="7" t="s">
        <v>56</v>
      </c>
      <c r="C26" s="3"/>
      <c r="D26" s="3"/>
      <c r="E26" s="3"/>
    </row>
    <row r="27" spans="2:5" ht="12.75">
      <c r="B27" s="9" t="s">
        <v>57</v>
      </c>
      <c r="C27" s="3">
        <f>1301</f>
        <v>1301</v>
      </c>
      <c r="D27" s="3"/>
      <c r="E27" s="3">
        <v>2409</v>
      </c>
    </row>
    <row r="28" spans="2:5" ht="12.75" hidden="1">
      <c r="B28" s="9" t="s">
        <v>58</v>
      </c>
      <c r="C28" s="3">
        <v>0</v>
      </c>
      <c r="D28" s="3"/>
      <c r="E28" s="3">
        <v>0</v>
      </c>
    </row>
    <row r="29" spans="2:5" ht="12.75">
      <c r="B29" s="9" t="s">
        <v>138</v>
      </c>
      <c r="C29" s="3">
        <v>301</v>
      </c>
      <c r="D29" s="3"/>
      <c r="E29" s="3">
        <v>373</v>
      </c>
    </row>
    <row r="30" spans="3:5" ht="12.75">
      <c r="C30" s="43">
        <f>SUM(C27:C29)</f>
        <v>1602</v>
      </c>
      <c r="D30" s="3"/>
      <c r="E30" s="43">
        <f>SUM(E27:E29)</f>
        <v>2782</v>
      </c>
    </row>
    <row r="31" spans="3:5" ht="12.75">
      <c r="C31" s="54"/>
      <c r="D31" s="3"/>
      <c r="E31" s="54"/>
    </row>
    <row r="32" spans="1:5" ht="12.75">
      <c r="A32" s="7" t="s">
        <v>152</v>
      </c>
      <c r="C32" s="54">
        <f>+C24-C30</f>
        <v>20025</v>
      </c>
      <c r="D32" s="54"/>
      <c r="E32" s="54">
        <f>+E24-E30</f>
        <v>16782</v>
      </c>
    </row>
    <row r="33" spans="3:5" ht="12.75">
      <c r="C33" s="54"/>
      <c r="D33" s="3"/>
      <c r="E33" s="81"/>
    </row>
    <row r="34" spans="1:5" ht="13.5" thickBot="1">
      <c r="A34" s="7"/>
      <c r="C34" s="44">
        <f>SUM(C13:C16)+C32</f>
        <v>27543</v>
      </c>
      <c r="D34" s="44"/>
      <c r="E34" s="44">
        <f>SUM(E13:E16)+E32</f>
        <v>24285</v>
      </c>
    </row>
    <row r="35" spans="3:5" ht="12.75">
      <c r="C35" s="54"/>
      <c r="D35" s="3"/>
      <c r="E35" s="81"/>
    </row>
    <row r="36" spans="2:5" ht="12.75">
      <c r="B36" s="7" t="s">
        <v>59</v>
      </c>
      <c r="C36" s="3">
        <v>139330</v>
      </c>
      <c r="D36" s="3"/>
      <c r="E36" s="3">
        <v>139330</v>
      </c>
    </row>
    <row r="37" spans="2:5" ht="12.75">
      <c r="B37" s="7" t="s">
        <v>60</v>
      </c>
      <c r="C37" s="63">
        <v>-111787</v>
      </c>
      <c r="D37" s="3"/>
      <c r="E37" s="45">
        <v>-115611</v>
      </c>
    </row>
    <row r="38" spans="1:5" ht="12.75">
      <c r="A38" s="7"/>
      <c r="B38" s="7" t="s">
        <v>3</v>
      </c>
      <c r="C38" s="3">
        <f>SUM(C36:C37)</f>
        <v>27543</v>
      </c>
      <c r="D38" s="3"/>
      <c r="E38" s="3">
        <f>SUM(E36:E37)</f>
        <v>23719</v>
      </c>
    </row>
    <row r="39" spans="2:5" ht="12.75">
      <c r="B39" s="7" t="s">
        <v>49</v>
      </c>
      <c r="C39" s="49">
        <v>0</v>
      </c>
      <c r="D39" s="3"/>
      <c r="E39" s="3">
        <v>566</v>
      </c>
    </row>
    <row r="40" spans="1:5" ht="12.75">
      <c r="A40" s="7"/>
      <c r="C40" s="43">
        <f>SUM(C38:C39)</f>
        <v>27543</v>
      </c>
      <c r="D40" s="3"/>
      <c r="E40" s="43">
        <f>SUM(E38:E39)</f>
        <v>24285</v>
      </c>
    </row>
    <row r="41" spans="1:5" ht="12.75">
      <c r="A41" s="7"/>
      <c r="C41" s="54"/>
      <c r="D41" s="3"/>
      <c r="E41" s="54"/>
    </row>
    <row r="42" spans="1:5" ht="12.75">
      <c r="A42" s="7"/>
      <c r="C42" s="54"/>
      <c r="D42" s="3"/>
      <c r="E42" s="54"/>
    </row>
    <row r="44" spans="1:7" ht="12.75" hidden="1">
      <c r="A44" s="9" t="s">
        <v>120</v>
      </c>
      <c r="G44" s="9">
        <v>26784</v>
      </c>
    </row>
    <row r="45" spans="1:5" ht="12.75" hidden="1">
      <c r="A45" s="9" t="s">
        <v>121</v>
      </c>
      <c r="C45" s="5">
        <v>0.09884022421716555</v>
      </c>
      <c r="E45" s="5">
        <v>0.08511901949546978</v>
      </c>
    </row>
    <row r="46" ht="12.75" hidden="1"/>
    <row r="47" spans="1:5" ht="12.75" hidden="1">
      <c r="A47" s="7"/>
      <c r="C47" s="3"/>
      <c r="D47" s="3"/>
      <c r="E47" s="3"/>
    </row>
    <row r="48" spans="1:5" s="6" customFormat="1" ht="12.75">
      <c r="A48" s="20" t="s">
        <v>72</v>
      </c>
      <c r="C48" s="21"/>
      <c r="D48" s="21"/>
      <c r="E48" s="21"/>
    </row>
    <row r="49" spans="1:5" s="6" customFormat="1" ht="12.75">
      <c r="A49" s="20" t="s">
        <v>101</v>
      </c>
      <c r="C49" s="21"/>
      <c r="D49" s="21"/>
      <c r="E49" s="21"/>
    </row>
    <row r="50" spans="1:5" ht="12.75">
      <c r="A50" s="7"/>
      <c r="C50" s="3"/>
      <c r="D50" s="3"/>
      <c r="E50" s="3"/>
    </row>
    <row r="51" spans="3:5" ht="12.75" hidden="1">
      <c r="C51" s="3">
        <v>-0.001766999968822347</v>
      </c>
      <c r="D51" s="3"/>
      <c r="E51" s="3">
        <v>-0.4030200000051991</v>
      </c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</sheetData>
  <sheetProtection/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0">
      <selection activeCell="C6" sqref="C6"/>
    </sheetView>
  </sheetViews>
  <sheetFormatPr defaultColWidth="9.33203125" defaultRowHeight="12.75"/>
  <cols>
    <col min="1" max="1" width="33.83203125" style="9" customWidth="1"/>
    <col min="2" max="2" width="10.33203125" style="9" customWidth="1"/>
    <col min="3" max="4" width="9.33203125" style="9" customWidth="1"/>
    <col min="5" max="5" width="12.5" style="9" customWidth="1"/>
    <col min="6" max="6" width="9.33203125" style="9" customWidth="1"/>
    <col min="7" max="7" width="11.83203125" style="9" customWidth="1"/>
    <col min="8" max="16384" width="9.33203125" style="9" customWidth="1"/>
  </cols>
  <sheetData>
    <row r="1" ht="12.75">
      <c r="A1" s="7" t="s">
        <v>9</v>
      </c>
    </row>
    <row r="2" ht="13.5">
      <c r="A2" s="10" t="s">
        <v>76</v>
      </c>
    </row>
    <row r="3" ht="12.75">
      <c r="A3" s="7"/>
    </row>
    <row r="4" ht="12.75">
      <c r="A4" s="7" t="s">
        <v>65</v>
      </c>
    </row>
    <row r="5" ht="12.75">
      <c r="A5" s="7" t="s">
        <v>154</v>
      </c>
    </row>
    <row r="6" ht="12.75">
      <c r="A6" s="7" t="s">
        <v>63</v>
      </c>
    </row>
    <row r="8" spans="2:6" ht="12.75">
      <c r="B8" s="82"/>
      <c r="C8" s="83" t="s">
        <v>22</v>
      </c>
      <c r="D8" s="83"/>
      <c r="E8" s="84"/>
      <c r="F8" s="91"/>
    </row>
    <row r="9" spans="3:4" ht="4.5" customHeight="1">
      <c r="C9" s="13"/>
      <c r="D9" s="13"/>
    </row>
    <row r="10" spans="2:8" ht="12.75">
      <c r="B10" s="13" t="s">
        <v>66</v>
      </c>
      <c r="C10" s="13" t="s">
        <v>68</v>
      </c>
      <c r="D10" s="13" t="s">
        <v>67</v>
      </c>
      <c r="E10" s="13" t="s">
        <v>71</v>
      </c>
      <c r="F10" s="13" t="s">
        <v>12</v>
      </c>
      <c r="G10" s="13" t="s">
        <v>124</v>
      </c>
      <c r="H10" s="13" t="s">
        <v>12</v>
      </c>
    </row>
    <row r="11" spans="2:8" ht="12.75">
      <c r="B11" s="13" t="s">
        <v>67</v>
      </c>
      <c r="C11" s="13" t="s">
        <v>69</v>
      </c>
      <c r="D11" s="13" t="s">
        <v>70</v>
      </c>
      <c r="E11" s="13" t="s">
        <v>155</v>
      </c>
      <c r="F11" s="13"/>
      <c r="G11" s="13" t="s">
        <v>117</v>
      </c>
      <c r="H11" s="13" t="s">
        <v>125</v>
      </c>
    </row>
    <row r="12" spans="2:8" ht="12.75"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 t="s">
        <v>11</v>
      </c>
    </row>
    <row r="13" spans="1:8" ht="12.75">
      <c r="A13" s="9" t="s">
        <v>118</v>
      </c>
      <c r="B13" s="13"/>
      <c r="C13" s="13"/>
      <c r="D13" s="13"/>
      <c r="E13" s="13"/>
      <c r="F13" s="13"/>
      <c r="G13" s="13"/>
      <c r="H13" s="13"/>
    </row>
    <row r="14" spans="1:8" ht="12.75">
      <c r="A14" s="92" t="s">
        <v>113</v>
      </c>
      <c r="B14" s="13"/>
      <c r="C14" s="13"/>
      <c r="D14" s="13"/>
      <c r="E14" s="13"/>
      <c r="F14" s="13"/>
      <c r="G14" s="13"/>
      <c r="H14" s="13"/>
    </row>
    <row r="16" spans="1:8" ht="12.75">
      <c r="A16" s="9" t="s">
        <v>102</v>
      </c>
      <c r="B16" s="3">
        <v>139330</v>
      </c>
      <c r="C16" s="3">
        <v>9008</v>
      </c>
      <c r="D16" s="3">
        <v>2900</v>
      </c>
      <c r="E16" s="3">
        <v>-127519</v>
      </c>
      <c r="F16" s="3">
        <v>23719</v>
      </c>
      <c r="G16" s="3">
        <v>566</v>
      </c>
      <c r="H16" s="3">
        <f>SUM(F16:G16)</f>
        <v>24285</v>
      </c>
    </row>
    <row r="17" spans="2:8" ht="12.75" hidden="1">
      <c r="B17" s="3"/>
      <c r="C17" s="3"/>
      <c r="D17" s="3"/>
      <c r="E17" s="3"/>
      <c r="F17" s="3"/>
      <c r="G17" s="3"/>
      <c r="H17" s="3"/>
    </row>
    <row r="18" spans="1:8" ht="12.75" hidden="1">
      <c r="A18" s="9" t="s">
        <v>13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/>
      <c r="H18" s="3"/>
    </row>
    <row r="19" spans="2:8" ht="12.75" hidden="1">
      <c r="B19" s="3"/>
      <c r="C19" s="3"/>
      <c r="D19" s="3"/>
      <c r="E19" s="3"/>
      <c r="F19" s="3"/>
      <c r="G19" s="3"/>
      <c r="H19" s="3"/>
    </row>
    <row r="20" spans="1:8" ht="12.75" hidden="1">
      <c r="A20" s="9" t="s">
        <v>14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/>
      <c r="H20" s="3"/>
    </row>
    <row r="21" spans="2:8" ht="12.75" hidden="1">
      <c r="B21" s="3"/>
      <c r="C21" s="16"/>
      <c r="D21" s="3"/>
      <c r="E21" s="3"/>
      <c r="F21" s="3"/>
      <c r="G21" s="3"/>
      <c r="H21" s="3"/>
    </row>
    <row r="22" spans="1:8" ht="12.75" hidden="1">
      <c r="A22" s="9" t="s">
        <v>134</v>
      </c>
      <c r="B22" s="3">
        <v>0</v>
      </c>
      <c r="C22" s="16">
        <v>0</v>
      </c>
      <c r="D22" s="3">
        <v>0</v>
      </c>
      <c r="E22" s="3">
        <v>0</v>
      </c>
      <c r="F22" s="3">
        <v>0</v>
      </c>
      <c r="G22" s="3"/>
      <c r="H22" s="3"/>
    </row>
    <row r="23" spans="2:8" ht="12.75">
      <c r="B23" s="3"/>
      <c r="C23" s="3"/>
      <c r="D23" s="3"/>
      <c r="E23" s="3"/>
      <c r="F23" s="3"/>
      <c r="G23" s="3"/>
      <c r="H23" s="3"/>
    </row>
    <row r="24" spans="1:8" ht="38.25">
      <c r="A24" s="168" t="s">
        <v>157</v>
      </c>
      <c r="B24" s="3">
        <v>0</v>
      </c>
      <c r="C24" s="3">
        <v>0</v>
      </c>
      <c r="D24" s="9">
        <v>0</v>
      </c>
      <c r="E24" s="49">
        <v>4019</v>
      </c>
      <c r="F24" s="3">
        <v>4019</v>
      </c>
      <c r="G24" s="3">
        <v>-72</v>
      </c>
      <c r="H24" s="3">
        <f>SUM(F24:G24)</f>
        <v>3947</v>
      </c>
    </row>
    <row r="25" spans="2:8" ht="12.75">
      <c r="B25" s="3"/>
      <c r="C25" s="3"/>
      <c r="D25" s="3"/>
      <c r="E25" s="49"/>
      <c r="F25" s="3"/>
      <c r="G25" s="3"/>
      <c r="H25" s="3"/>
    </row>
    <row r="26" spans="1:8" ht="12.75">
      <c r="A26" s="86" t="s">
        <v>26</v>
      </c>
      <c r="B26" s="3">
        <v>0</v>
      </c>
      <c r="C26" s="3">
        <v>0</v>
      </c>
      <c r="D26" s="3">
        <v>-195</v>
      </c>
      <c r="E26" s="49">
        <v>0</v>
      </c>
      <c r="F26" s="3">
        <v>-195</v>
      </c>
      <c r="G26" s="3">
        <v>-494</v>
      </c>
      <c r="H26" s="3">
        <f>SUM(F26:G26)</f>
        <v>-689</v>
      </c>
    </row>
    <row r="27" spans="1:8" ht="12.75" hidden="1">
      <c r="A27" s="26"/>
      <c r="B27" s="3"/>
      <c r="C27" s="3"/>
      <c r="D27" s="3"/>
      <c r="E27" s="49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1:8" ht="12.75" hidden="1">
      <c r="A29" s="9" t="s">
        <v>105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/>
      <c r="H29" s="3"/>
    </row>
    <row r="30" spans="2:8" ht="12.75" hidden="1">
      <c r="B30" s="3"/>
      <c r="C30" s="3"/>
      <c r="D30" s="3"/>
      <c r="E30" s="3"/>
      <c r="F30" s="3"/>
      <c r="G30" s="3"/>
      <c r="H30" s="3"/>
    </row>
    <row r="31" spans="1:8" ht="13.5" thickBot="1">
      <c r="A31" s="9" t="s">
        <v>116</v>
      </c>
      <c r="B31" s="44">
        <f aca="true" t="shared" si="0" ref="B31:H31">+B16+B24+B26</f>
        <v>139330</v>
      </c>
      <c r="C31" s="44">
        <f t="shared" si="0"/>
        <v>9008</v>
      </c>
      <c r="D31" s="44">
        <f t="shared" si="0"/>
        <v>2705</v>
      </c>
      <c r="E31" s="44">
        <f t="shared" si="0"/>
        <v>-123500</v>
      </c>
      <c r="F31" s="44">
        <f t="shared" si="0"/>
        <v>27543</v>
      </c>
      <c r="G31" s="44">
        <f t="shared" si="0"/>
        <v>0</v>
      </c>
      <c r="H31" s="44">
        <f t="shared" si="0"/>
        <v>27543</v>
      </c>
    </row>
    <row r="32" spans="2:8" ht="12.75">
      <c r="B32" s="3"/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1:8" ht="12.75">
      <c r="A34" s="9" t="s">
        <v>118</v>
      </c>
      <c r="B34" s="13"/>
      <c r="C34" s="13"/>
      <c r="D34" s="13"/>
      <c r="E34" s="13"/>
      <c r="F34" s="13"/>
      <c r="G34" s="13"/>
      <c r="H34" s="13"/>
    </row>
    <row r="35" spans="1:8" ht="12.75">
      <c r="A35" s="92" t="s">
        <v>114</v>
      </c>
      <c r="B35" s="13"/>
      <c r="C35" s="13"/>
      <c r="D35" s="13"/>
      <c r="E35" s="13"/>
      <c r="F35" s="13"/>
      <c r="G35" s="13"/>
      <c r="H35" s="13"/>
    </row>
    <row r="37" spans="1:8" s="86" customFormat="1" ht="12.75">
      <c r="A37" s="86" t="s">
        <v>25</v>
      </c>
      <c r="B37" s="153">
        <v>139330</v>
      </c>
      <c r="C37" s="153">
        <v>9008</v>
      </c>
      <c r="D37" s="153">
        <v>13821</v>
      </c>
      <c r="E37" s="153">
        <v>-134897</v>
      </c>
      <c r="F37" s="153">
        <v>27262</v>
      </c>
      <c r="G37" s="153">
        <v>743</v>
      </c>
      <c r="H37" s="153">
        <f>SUM(F37:G37)</f>
        <v>28005</v>
      </c>
    </row>
    <row r="38" spans="2:8" s="86" customFormat="1" ht="12.75">
      <c r="B38" s="153"/>
      <c r="C38" s="153"/>
      <c r="D38" s="153"/>
      <c r="E38" s="153"/>
      <c r="F38" s="153"/>
      <c r="G38" s="153"/>
      <c r="H38" s="153"/>
    </row>
    <row r="39" spans="1:8" s="86" customFormat="1" ht="12.75" hidden="1">
      <c r="A39" s="86" t="s">
        <v>13</v>
      </c>
      <c r="B39" s="153">
        <v>0</v>
      </c>
      <c r="C39" s="153">
        <v>0</v>
      </c>
      <c r="D39" s="153">
        <v>0</v>
      </c>
      <c r="E39" s="153">
        <v>0</v>
      </c>
      <c r="F39" s="153">
        <v>0</v>
      </c>
      <c r="G39" s="153"/>
      <c r="H39" s="153"/>
    </row>
    <row r="40" spans="2:8" s="86" customFormat="1" ht="12.75" hidden="1">
      <c r="B40" s="153"/>
      <c r="C40" s="153"/>
      <c r="D40" s="153"/>
      <c r="E40" s="153"/>
      <c r="F40" s="153"/>
      <c r="G40" s="153"/>
      <c r="H40" s="153"/>
    </row>
    <row r="41" spans="1:8" s="86" customFormat="1" ht="12.75" hidden="1">
      <c r="A41" s="86" t="s">
        <v>14</v>
      </c>
      <c r="B41" s="153">
        <v>0</v>
      </c>
      <c r="C41" s="153">
        <v>0</v>
      </c>
      <c r="D41" s="153">
        <v>0</v>
      </c>
      <c r="E41" s="153">
        <v>0</v>
      </c>
      <c r="F41" s="153">
        <v>0</v>
      </c>
      <c r="G41" s="153"/>
      <c r="H41" s="153"/>
    </row>
    <row r="42" spans="2:8" s="86" customFormat="1" ht="12.75" hidden="1">
      <c r="B42" s="153"/>
      <c r="C42" s="153"/>
      <c r="D42" s="153"/>
      <c r="E42" s="153"/>
      <c r="F42" s="153"/>
      <c r="G42" s="153"/>
      <c r="H42" s="153"/>
    </row>
    <row r="43" spans="1:8" s="86" customFormat="1" ht="12.75" hidden="1">
      <c r="A43" s="86" t="s">
        <v>134</v>
      </c>
      <c r="B43" s="153">
        <v>0</v>
      </c>
      <c r="C43" s="153">
        <v>0</v>
      </c>
      <c r="D43" s="153">
        <v>0</v>
      </c>
      <c r="E43" s="153">
        <v>0</v>
      </c>
      <c r="F43" s="153">
        <v>0</v>
      </c>
      <c r="G43" s="153"/>
      <c r="H43" s="153"/>
    </row>
    <row r="44" spans="2:8" s="86" customFormat="1" ht="12.75" hidden="1">
      <c r="B44" s="153"/>
      <c r="C44" s="153"/>
      <c r="D44" s="153"/>
      <c r="E44" s="153"/>
      <c r="F44" s="153"/>
      <c r="G44" s="153"/>
      <c r="H44" s="153"/>
    </row>
    <row r="45" spans="1:8" s="86" customFormat="1" ht="38.25">
      <c r="A45" s="168" t="s">
        <v>156</v>
      </c>
      <c r="B45" s="152">
        <v>0</v>
      </c>
      <c r="C45" s="152">
        <v>0</v>
      </c>
      <c r="D45" s="152">
        <v>0</v>
      </c>
      <c r="E45" s="152">
        <v>-3543</v>
      </c>
      <c r="F45" s="152">
        <v>-3543</v>
      </c>
      <c r="G45" s="152">
        <v>-177</v>
      </c>
      <c r="H45" s="153">
        <f>SUM(F45:G45)</f>
        <v>-3720</v>
      </c>
    </row>
    <row r="46" spans="2:8" s="86" customFormat="1" ht="12.75" hidden="1">
      <c r="B46" s="152"/>
      <c r="C46" s="152"/>
      <c r="D46" s="152"/>
      <c r="E46" s="152"/>
      <c r="F46" s="152"/>
      <c r="G46" s="152"/>
      <c r="H46" s="152"/>
    </row>
    <row r="47" spans="1:8" s="86" customFormat="1" ht="12.75" hidden="1">
      <c r="A47" s="86" t="s">
        <v>122</v>
      </c>
      <c r="B47" s="152"/>
      <c r="C47" s="152"/>
      <c r="D47" s="152"/>
      <c r="E47" s="152"/>
      <c r="F47" s="152"/>
      <c r="G47" s="152"/>
      <c r="H47" s="152"/>
    </row>
    <row r="48" spans="1:8" s="86" customFormat="1" ht="12.75" hidden="1">
      <c r="A48" s="86" t="s">
        <v>123</v>
      </c>
      <c r="B48" s="152">
        <v>0</v>
      </c>
      <c r="C48" s="152">
        <v>0</v>
      </c>
      <c r="D48" s="152">
        <v>-10921</v>
      </c>
      <c r="E48" s="152">
        <v>10921</v>
      </c>
      <c r="F48" s="152">
        <v>0</v>
      </c>
      <c r="G48" s="152">
        <v>0</v>
      </c>
      <c r="H48" s="153">
        <v>0</v>
      </c>
    </row>
    <row r="49" spans="2:8" s="86" customFormat="1" ht="12.75">
      <c r="B49" s="152"/>
      <c r="C49" s="152"/>
      <c r="D49" s="152"/>
      <c r="E49" s="152"/>
      <c r="F49" s="152"/>
      <c r="G49" s="152"/>
      <c r="H49" s="153"/>
    </row>
    <row r="50" spans="1:8" s="86" customFormat="1" ht="12.75">
      <c r="A50" s="86" t="s">
        <v>122</v>
      </c>
      <c r="B50" s="152"/>
      <c r="C50" s="152"/>
      <c r="D50" s="152"/>
      <c r="E50" s="152"/>
      <c r="F50" s="152"/>
      <c r="G50" s="152"/>
      <c r="H50" s="153"/>
    </row>
    <row r="51" spans="1:8" s="86" customFormat="1" ht="12.75">
      <c r="A51" s="86" t="s">
        <v>123</v>
      </c>
      <c r="B51" s="152">
        <v>0</v>
      </c>
      <c r="C51" s="152">
        <v>0</v>
      </c>
      <c r="D51" s="152">
        <v>-10921</v>
      </c>
      <c r="E51" s="152">
        <v>10921</v>
      </c>
      <c r="F51" s="152">
        <v>0</v>
      </c>
      <c r="G51" s="152">
        <v>0</v>
      </c>
      <c r="H51" s="153">
        <f>SUM(F51:G51)</f>
        <v>0</v>
      </c>
    </row>
    <row r="52" spans="2:8" ht="12.75">
      <c r="B52" s="3"/>
      <c r="C52" s="3"/>
      <c r="D52" s="3"/>
      <c r="E52" s="3"/>
      <c r="F52" s="3"/>
      <c r="G52" s="3"/>
      <c r="H52" s="3"/>
    </row>
    <row r="53" spans="1:8" ht="13.5" thickBot="1">
      <c r="A53" s="9" t="s">
        <v>115</v>
      </c>
      <c r="B53" s="44">
        <f aca="true" t="shared" si="1" ref="B53:H53">+B37+B45+B51</f>
        <v>139330</v>
      </c>
      <c r="C53" s="44">
        <f t="shared" si="1"/>
        <v>9008</v>
      </c>
      <c r="D53" s="44">
        <f t="shared" si="1"/>
        <v>2900</v>
      </c>
      <c r="E53" s="44">
        <f t="shared" si="1"/>
        <v>-127519</v>
      </c>
      <c r="F53" s="44">
        <f t="shared" si="1"/>
        <v>23719</v>
      </c>
      <c r="G53" s="44">
        <f t="shared" si="1"/>
        <v>566</v>
      </c>
      <c r="H53" s="44">
        <f t="shared" si="1"/>
        <v>24285</v>
      </c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/>
      <c r="C57" s="3"/>
      <c r="D57" s="3"/>
      <c r="E57" s="3"/>
      <c r="F57" s="3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1:8" ht="12.75">
      <c r="A60" s="20" t="s">
        <v>108</v>
      </c>
      <c r="B60" s="3"/>
      <c r="C60" s="3"/>
      <c r="D60" s="3"/>
      <c r="E60" s="3"/>
      <c r="F60" s="3"/>
      <c r="G60" s="3"/>
      <c r="H60" s="3"/>
    </row>
    <row r="61" spans="1:8" ht="12.75">
      <c r="A61" s="20" t="str">
        <f>+'[1]CBS'!A47</f>
        <v>  with the Annual Financial Report for the year ended 30 June 2006)</v>
      </c>
      <c r="B61" s="3"/>
      <c r="C61" s="3"/>
      <c r="D61" s="3"/>
      <c r="E61" s="3"/>
      <c r="F61" s="3"/>
      <c r="G61" s="3"/>
      <c r="H61" s="3"/>
    </row>
    <row r="64" s="148" customFormat="1" ht="13.5" thickBot="1"/>
  </sheetData>
  <sheetProtection/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7">
      <selection activeCell="C52" sqref="C52"/>
    </sheetView>
  </sheetViews>
  <sheetFormatPr defaultColWidth="9.33203125" defaultRowHeight="12.75"/>
  <cols>
    <col min="1" max="1" width="3.33203125" style="6" customWidth="1"/>
    <col min="2" max="2" width="2.33203125" style="6" customWidth="1"/>
    <col min="3" max="3" width="52.66015625" style="6" customWidth="1"/>
    <col min="4" max="4" width="14.66015625" style="21" customWidth="1"/>
    <col min="5" max="5" width="2.66015625" style="48" customWidth="1"/>
    <col min="6" max="6" width="15.33203125" style="48" customWidth="1"/>
    <col min="7" max="16384" width="9" style="6" customWidth="1"/>
  </cols>
  <sheetData>
    <row r="1" spans="1:6" s="9" customFormat="1" ht="12.75">
      <c r="A1" s="7" t="s">
        <v>9</v>
      </c>
      <c r="D1" s="3"/>
      <c r="E1" s="54"/>
      <c r="F1" s="54"/>
    </row>
    <row r="2" spans="1:6" s="11" customFormat="1" ht="13.5">
      <c r="A2" s="10" t="s">
        <v>76</v>
      </c>
      <c r="D2" s="55"/>
      <c r="E2" s="56"/>
      <c r="F2" s="56"/>
    </row>
    <row r="3" spans="1:6" s="9" customFormat="1" ht="12.75">
      <c r="A3" s="7"/>
      <c r="D3" s="3"/>
      <c r="E3" s="54"/>
      <c r="F3" s="54"/>
    </row>
    <row r="4" spans="1:6" s="9" customFormat="1" ht="12.75">
      <c r="A4" s="7" t="s">
        <v>38</v>
      </c>
      <c r="D4" s="3"/>
      <c r="E4" s="54"/>
      <c r="F4" s="54"/>
    </row>
    <row r="5" spans="1:6" s="9" customFormat="1" ht="12.75">
      <c r="A5" s="7" t="s">
        <v>148</v>
      </c>
      <c r="D5" s="3"/>
      <c r="E5" s="54"/>
      <c r="F5" s="54"/>
    </row>
    <row r="6" spans="1:6" s="9" customFormat="1" ht="12.75">
      <c r="A6" s="7" t="s">
        <v>63</v>
      </c>
      <c r="D6" s="3"/>
      <c r="E6" s="54"/>
      <c r="F6" s="81"/>
    </row>
    <row r="7" spans="4:6" s="9" customFormat="1" ht="12.75">
      <c r="D7" s="15" t="s">
        <v>133</v>
      </c>
      <c r="E7" s="57"/>
      <c r="F7" s="15" t="s">
        <v>133</v>
      </c>
    </row>
    <row r="8" spans="1:6" s="9" customFormat="1" ht="12.75">
      <c r="A8" s="7"/>
      <c r="D8" s="15" t="s">
        <v>89</v>
      </c>
      <c r="E8" s="57"/>
      <c r="F8" s="15" t="s">
        <v>89</v>
      </c>
    </row>
    <row r="9" spans="4:6" s="9" customFormat="1" ht="12.75">
      <c r="D9" s="89" t="s">
        <v>158</v>
      </c>
      <c r="E9" s="54"/>
      <c r="F9" s="89" t="s">
        <v>159</v>
      </c>
    </row>
    <row r="10" spans="4:6" s="9" customFormat="1" ht="12.75">
      <c r="D10" s="15" t="s">
        <v>27</v>
      </c>
      <c r="E10" s="57"/>
      <c r="F10" s="15" t="s">
        <v>27</v>
      </c>
    </row>
    <row r="11" spans="1:6" s="9" customFormat="1" ht="12.75">
      <c r="A11" s="7" t="s">
        <v>15</v>
      </c>
      <c r="D11" s="3"/>
      <c r="E11" s="54"/>
      <c r="F11" s="54"/>
    </row>
    <row r="12" spans="2:6" s="9" customFormat="1" ht="12.75">
      <c r="B12" s="9" t="s">
        <v>160</v>
      </c>
      <c r="D12" s="3">
        <v>3891</v>
      </c>
      <c r="E12" s="54"/>
      <c r="F12" s="3">
        <v>-3563</v>
      </c>
    </row>
    <row r="13" spans="2:6" s="9" customFormat="1" ht="12.75">
      <c r="B13" s="9" t="s">
        <v>28</v>
      </c>
      <c r="D13" s="3"/>
      <c r="E13" s="54"/>
      <c r="F13" s="3"/>
    </row>
    <row r="14" spans="3:6" s="9" customFormat="1" ht="12.75">
      <c r="C14" s="9" t="s">
        <v>29</v>
      </c>
      <c r="D14" s="3">
        <v>324</v>
      </c>
      <c r="E14" s="54"/>
      <c r="F14" s="3">
        <v>185</v>
      </c>
    </row>
    <row r="15" spans="3:6" s="9" customFormat="1" ht="12.75">
      <c r="C15" s="9" t="s">
        <v>77</v>
      </c>
      <c r="D15" s="3">
        <v>-4218</v>
      </c>
      <c r="E15" s="54"/>
      <c r="F15" s="3">
        <v>0</v>
      </c>
    </row>
    <row r="16" spans="3:6" s="9" customFormat="1" ht="12.75">
      <c r="C16" s="9" t="s">
        <v>30</v>
      </c>
      <c r="D16" s="45">
        <v>-2813</v>
      </c>
      <c r="E16" s="54"/>
      <c r="F16" s="45">
        <v>2344</v>
      </c>
    </row>
    <row r="17" spans="2:6" s="9" customFormat="1" ht="12.75">
      <c r="B17" s="9" t="s">
        <v>163</v>
      </c>
      <c r="D17" s="3">
        <f>SUM(D12:D16)</f>
        <v>-2816</v>
      </c>
      <c r="E17" s="54"/>
      <c r="F17" s="3">
        <v>-1034</v>
      </c>
    </row>
    <row r="18" spans="3:6" s="9" customFormat="1" ht="12.75">
      <c r="C18" s="9" t="s">
        <v>31</v>
      </c>
      <c r="D18" s="49">
        <v>-8045</v>
      </c>
      <c r="E18" s="54"/>
      <c r="F18" s="49">
        <v>305</v>
      </c>
    </row>
    <row r="19" spans="3:6" s="9" customFormat="1" ht="12.75">
      <c r="C19" s="9" t="s">
        <v>32</v>
      </c>
      <c r="D19" s="45">
        <v>-354</v>
      </c>
      <c r="E19" s="54"/>
      <c r="F19" s="45">
        <v>454</v>
      </c>
    </row>
    <row r="20" spans="2:6" s="9" customFormat="1" ht="12.75">
      <c r="B20" s="9" t="s">
        <v>104</v>
      </c>
      <c r="D20" s="3">
        <f>SUM(D17:D19)</f>
        <v>-11215</v>
      </c>
      <c r="E20" s="54"/>
      <c r="F20" s="3">
        <v>-275</v>
      </c>
    </row>
    <row r="21" spans="3:6" s="9" customFormat="1" ht="12.75">
      <c r="C21" s="9" t="s">
        <v>33</v>
      </c>
      <c r="D21" s="3">
        <v>220</v>
      </c>
      <c r="E21" s="54"/>
      <c r="F21" s="158">
        <v>252</v>
      </c>
    </row>
    <row r="22" spans="3:6" s="9" customFormat="1" ht="12.75">
      <c r="C22" s="9" t="s">
        <v>34</v>
      </c>
      <c r="D22" s="3">
        <v>0</v>
      </c>
      <c r="E22" s="54"/>
      <c r="F22" s="158">
        <v>-1</v>
      </c>
    </row>
    <row r="23" spans="3:6" s="9" customFormat="1" ht="12.75">
      <c r="C23" s="9" t="s">
        <v>161</v>
      </c>
      <c r="D23" s="3">
        <v>211</v>
      </c>
      <c r="E23" s="54"/>
      <c r="F23" s="158">
        <v>126</v>
      </c>
    </row>
    <row r="24" spans="2:6" s="9" customFormat="1" ht="12.75">
      <c r="B24" s="9" t="s">
        <v>164</v>
      </c>
      <c r="D24" s="43">
        <f>SUM(D20:D23)</f>
        <v>-10784</v>
      </c>
      <c r="E24" s="54"/>
      <c r="F24" s="43">
        <v>102</v>
      </c>
    </row>
    <row r="25" spans="4:6" s="9" customFormat="1" ht="12.75">
      <c r="D25" s="3"/>
      <c r="E25" s="54"/>
      <c r="F25" s="54"/>
    </row>
    <row r="26" spans="1:6" s="9" customFormat="1" ht="12.75">
      <c r="A26" s="7" t="s">
        <v>35</v>
      </c>
      <c r="D26" s="3"/>
      <c r="E26" s="54"/>
      <c r="F26" s="54"/>
    </row>
    <row r="27" spans="1:6" s="9" customFormat="1" ht="12.75">
      <c r="A27" s="7"/>
      <c r="B27" s="9" t="s">
        <v>99</v>
      </c>
      <c r="D27" s="67"/>
      <c r="E27" s="54"/>
      <c r="F27" s="49"/>
    </row>
    <row r="28" spans="1:6" s="9" customFormat="1" ht="12.75">
      <c r="A28" s="7"/>
      <c r="C28" s="9" t="s">
        <v>98</v>
      </c>
      <c r="D28" s="49">
        <v>6240</v>
      </c>
      <c r="E28" s="54"/>
      <c r="F28" s="49">
        <v>3</v>
      </c>
    </row>
    <row r="29" spans="1:6" s="9" customFormat="1" ht="12.75">
      <c r="A29" s="7"/>
      <c r="C29" s="9" t="s">
        <v>95</v>
      </c>
      <c r="D29" s="49">
        <v>346</v>
      </c>
      <c r="E29" s="54"/>
      <c r="F29" s="49">
        <v>0</v>
      </c>
    </row>
    <row r="30" spans="1:6" s="9" customFormat="1" ht="12.75">
      <c r="A30" s="7"/>
      <c r="C30" s="9" t="s">
        <v>96</v>
      </c>
      <c r="D30" s="49">
        <v>550</v>
      </c>
      <c r="E30" s="54"/>
      <c r="F30" s="49">
        <v>0</v>
      </c>
    </row>
    <row r="31" spans="1:6" s="9" customFormat="1" ht="12.75">
      <c r="A31" s="7"/>
      <c r="B31" s="9" t="s">
        <v>97</v>
      </c>
      <c r="D31" s="49">
        <v>-750</v>
      </c>
      <c r="E31" s="54"/>
      <c r="F31" s="49">
        <v>0</v>
      </c>
    </row>
    <row r="32" spans="2:6" s="9" customFormat="1" ht="12.75">
      <c r="B32" s="9" t="s">
        <v>36</v>
      </c>
      <c r="D32" s="155">
        <v>-189</v>
      </c>
      <c r="E32" s="157"/>
      <c r="F32" s="155">
        <v>-39</v>
      </c>
    </row>
    <row r="33" spans="2:6" s="9" customFormat="1" ht="12.75">
      <c r="B33" s="9" t="s">
        <v>162</v>
      </c>
      <c r="D33" s="159">
        <f>SUM(D28:D32)</f>
        <v>6197</v>
      </c>
      <c r="E33" s="157"/>
      <c r="F33" s="159">
        <v>-36</v>
      </c>
    </row>
    <row r="34" spans="4:6" s="9" customFormat="1" ht="12.75">
      <c r="D34" s="153"/>
      <c r="E34" s="157"/>
      <c r="F34" s="157"/>
    </row>
    <row r="35" spans="1:6" s="9" customFormat="1" ht="12.75" hidden="1">
      <c r="A35" s="7" t="s">
        <v>37</v>
      </c>
      <c r="D35" s="153"/>
      <c r="E35" s="157"/>
      <c r="F35" s="157"/>
    </row>
    <row r="36" spans="1:6" s="9" customFormat="1" ht="12.75" hidden="1">
      <c r="A36" s="7"/>
      <c r="B36" s="9" t="s">
        <v>105</v>
      </c>
      <c r="D36" s="153">
        <v>0</v>
      </c>
      <c r="E36" s="157"/>
      <c r="F36" s="158">
        <v>0</v>
      </c>
    </row>
    <row r="37" spans="1:6" s="9" customFormat="1" ht="12.75" hidden="1">
      <c r="A37" s="7"/>
      <c r="B37" s="9" t="s">
        <v>119</v>
      </c>
      <c r="D37" s="153">
        <v>0</v>
      </c>
      <c r="E37" s="157"/>
      <c r="F37" s="158">
        <v>0</v>
      </c>
    </row>
    <row r="38" spans="2:6" s="9" customFormat="1" ht="12.75" hidden="1">
      <c r="B38" s="9" t="s">
        <v>88</v>
      </c>
      <c r="D38" s="157">
        <v>0</v>
      </c>
      <c r="E38" s="157"/>
      <c r="F38" s="158">
        <v>0</v>
      </c>
    </row>
    <row r="39" spans="2:6" s="9" customFormat="1" ht="12.75" hidden="1">
      <c r="B39" s="9" t="s">
        <v>103</v>
      </c>
      <c r="D39" s="155">
        <v>0</v>
      </c>
      <c r="E39" s="157"/>
      <c r="F39" s="158">
        <v>0</v>
      </c>
    </row>
    <row r="40" spans="4:6" s="9" customFormat="1" ht="12.75" hidden="1">
      <c r="D40" s="159">
        <v>0</v>
      </c>
      <c r="E40" s="157"/>
      <c r="F40" s="159">
        <v>0</v>
      </c>
    </row>
    <row r="41" spans="4:6" s="9" customFormat="1" ht="12.75" hidden="1">
      <c r="D41" s="153"/>
      <c r="E41" s="157"/>
      <c r="F41" s="157"/>
    </row>
    <row r="42" spans="1:6" s="9" customFormat="1" ht="12.75">
      <c r="A42" s="7" t="s">
        <v>126</v>
      </c>
      <c r="D42" s="153">
        <f>+D24+D33</f>
        <v>-4587</v>
      </c>
      <c r="E42" s="157"/>
      <c r="F42" s="153">
        <v>66</v>
      </c>
    </row>
    <row r="43" spans="4:6" s="9" customFormat="1" ht="12.75">
      <c r="D43" s="153"/>
      <c r="E43" s="157"/>
      <c r="F43" s="157"/>
    </row>
    <row r="44" spans="1:6" s="9" customFormat="1" ht="12.75">
      <c r="A44" s="7" t="s">
        <v>40</v>
      </c>
      <c r="D44" s="153">
        <v>11427</v>
      </c>
      <c r="E44" s="157"/>
      <c r="F44" s="158">
        <v>11361</v>
      </c>
    </row>
    <row r="45" spans="4:6" s="9" customFormat="1" ht="12.75">
      <c r="D45" s="153"/>
      <c r="E45" s="157"/>
      <c r="F45" s="157"/>
    </row>
    <row r="46" spans="1:6" s="9" customFormat="1" ht="13.5" thickBot="1">
      <c r="A46" s="7" t="s">
        <v>39</v>
      </c>
      <c r="D46" s="160">
        <f>+D42+D44</f>
        <v>6840</v>
      </c>
      <c r="E46" s="157"/>
      <c r="F46" s="161">
        <v>11427</v>
      </c>
    </row>
    <row r="47" spans="4:6" s="9" customFormat="1" ht="12.75">
      <c r="D47" s="153"/>
      <c r="E47" s="157"/>
      <c r="F47" s="157"/>
    </row>
    <row r="48" spans="1:6" s="9" customFormat="1" ht="12.75">
      <c r="A48" s="7" t="s">
        <v>127</v>
      </c>
      <c r="D48" s="153"/>
      <c r="E48" s="157"/>
      <c r="F48" s="157"/>
    </row>
    <row r="49" spans="2:6" s="9" customFormat="1" ht="12.75">
      <c r="B49" s="9" t="s">
        <v>168</v>
      </c>
      <c r="D49" s="153">
        <v>6220</v>
      </c>
      <c r="E49" s="157"/>
      <c r="F49" s="153">
        <v>10634</v>
      </c>
    </row>
    <row r="50" spans="2:6" s="9" customFormat="1" ht="12.75">
      <c r="B50" s="9" t="s">
        <v>137</v>
      </c>
      <c r="D50" s="153">
        <v>620</v>
      </c>
      <c r="E50" s="157"/>
      <c r="F50" s="153">
        <v>793</v>
      </c>
    </row>
    <row r="51" spans="2:6" s="9" customFormat="1" ht="12.75" hidden="1">
      <c r="B51" s="9" t="s">
        <v>128</v>
      </c>
      <c r="D51" s="3">
        <v>0</v>
      </c>
      <c r="E51" s="54"/>
      <c r="F51" s="47">
        <v>0</v>
      </c>
    </row>
    <row r="52" spans="4:6" s="9" customFormat="1" ht="13.5" thickBot="1">
      <c r="D52" s="44">
        <f>SUM(D49:D51)</f>
        <v>6840</v>
      </c>
      <c r="E52" s="54"/>
      <c r="F52" s="44">
        <v>11427</v>
      </c>
    </row>
    <row r="53" spans="4:6" s="9" customFormat="1" ht="12.75">
      <c r="D53" s="54"/>
      <c r="E53" s="54"/>
      <c r="F53" s="54"/>
    </row>
    <row r="54" spans="4:6" s="9" customFormat="1" ht="12.75">
      <c r="D54" s="3"/>
      <c r="E54" s="54"/>
      <c r="F54" s="54"/>
    </row>
    <row r="56" ht="12.75">
      <c r="A56" s="20" t="s">
        <v>74</v>
      </c>
    </row>
    <row r="57" ht="12.75">
      <c r="A57" s="20" t="s">
        <v>101</v>
      </c>
    </row>
  </sheetData>
  <sheetProtection/>
  <printOptions horizontalCentered="1"/>
  <pageMargins left="0.5511811023622047" right="0.5511811023622047" top="0.98425196850393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Telecommunication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</dc:creator>
  <cp:keywords/>
  <dc:description/>
  <cp:lastModifiedBy>User</cp:lastModifiedBy>
  <cp:lastPrinted>2007-08-30T03:02:36Z</cp:lastPrinted>
  <dcterms:created xsi:type="dcterms:W3CDTF">2002-02-20T03:27:58Z</dcterms:created>
  <dcterms:modified xsi:type="dcterms:W3CDTF">2007-08-30T03:26:26Z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